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D23F8EBE-A0FD-4673-B328-F8A6436C59D7}"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5" i="5" l="1"/>
  <c r="B47" i="5" l="1"/>
  <c r="B46" i="5"/>
  <c r="L33" i="7"/>
  <c r="K33" i="7"/>
  <c r="AB8" i="4" a="1"/>
  <c r="AD9" i="4" s="1"/>
  <c r="AB8" i="4"/>
  <c r="AC8" i="4"/>
  <c r="AE9" i="4"/>
  <c r="AF9" i="4"/>
  <c r="AC11" i="4"/>
  <c r="AD11" i="4"/>
  <c r="AF12" i="4"/>
  <c r="AB13" i="4"/>
  <c r="AD14" i="4"/>
  <c r="AE14" i="4"/>
  <c r="AB16" i="4"/>
  <c r="AC16" i="4"/>
  <c r="AE17" i="4"/>
  <c r="AF17" i="4"/>
  <c r="AC19" i="4"/>
  <c r="AD19" i="4"/>
  <c r="AF20" i="4"/>
  <c r="AB21" i="4"/>
  <c r="AD22" i="4"/>
  <c r="AE22" i="4"/>
  <c r="AB24" i="4"/>
  <c r="AC24" i="4"/>
  <c r="AB25" i="4"/>
  <c r="AE25" i="4"/>
  <c r="AF25" i="4"/>
  <c r="AE26" i="4"/>
  <c r="AC27" i="4"/>
  <c r="AD27" i="4"/>
  <c r="AC28" i="4"/>
  <c r="AF28" i="4"/>
  <c r="AB29" i="4"/>
  <c r="AF29" i="4"/>
  <c r="AD30" i="4"/>
  <c r="AE30" i="4"/>
  <c r="AD31" i="4"/>
  <c r="AB32" i="4"/>
  <c r="AC32" i="4"/>
  <c r="AB33" i="4"/>
  <c r="AE33" i="4"/>
  <c r="AF33" i="4"/>
  <c r="AE34" i="4"/>
  <c r="AC35" i="4"/>
  <c r="AD35" i="4"/>
  <c r="AC36" i="4"/>
  <c r="AF36" i="4"/>
  <c r="AB37" i="4"/>
  <c r="AF37" i="4"/>
  <c r="AD38" i="4"/>
  <c r="AE38" i="4"/>
  <c r="AD39" i="4"/>
  <c r="AB40" i="4"/>
  <c r="AC40" i="4"/>
  <c r="AB41" i="4"/>
  <c r="AE41" i="4"/>
  <c r="AF41" i="4"/>
  <c r="AE42" i="4"/>
  <c r="AC43" i="4"/>
  <c r="AD43" i="4"/>
  <c r="AC44" i="4"/>
  <c r="AF44" i="4"/>
  <c r="AB45" i="4"/>
  <c r="AF45" i="4"/>
  <c r="AC46" i="4"/>
  <c r="AD46" i="4"/>
  <c r="AE46" i="4"/>
  <c r="AD47" i="4"/>
  <c r="AF47" i="4"/>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Q44" i="1"/>
  <c r="BP44" i="1"/>
  <c r="BR44" i="1" s="1"/>
  <c r="BI44" i="1"/>
  <c r="BJ43" i="1"/>
  <c r="BP43" i="1"/>
  <c r="BI43" i="1"/>
  <c r="BI42" i="1"/>
  <c r="BQ42" i="1"/>
  <c r="BP42" i="1"/>
  <c r="BP41" i="1"/>
  <c r="BI41" i="1"/>
  <c r="BJ41" i="1"/>
  <c r="BK41" i="1" s="1"/>
  <c r="BL41" i="1" s="1"/>
  <c r="BJ40" i="1"/>
  <c r="BQ40" i="1"/>
  <c r="BP40" i="1"/>
  <c r="BI40" i="1"/>
  <c r="BK40" i="1" s="1"/>
  <c r="BL40" i="1" s="1"/>
  <c r="BJ39" i="1"/>
  <c r="BK39" i="1" s="1"/>
  <c r="BL39" i="1" s="1"/>
  <c r="BQ39" i="1"/>
  <c r="BP39" i="1"/>
  <c r="BI39" i="1"/>
  <c r="BP38" i="1"/>
  <c r="BJ38" i="1"/>
  <c r="BK38" i="1" s="1"/>
  <c r="BL38" i="1" s="1"/>
  <c r="BI38" i="1"/>
  <c r="BJ37" i="1"/>
  <c r="BQ37" i="1"/>
  <c r="BP37" i="1"/>
  <c r="BR37" i="1" s="1"/>
  <c r="BI37" i="1"/>
  <c r="BI36" i="1"/>
  <c r="BQ36" i="1"/>
  <c r="BP36" i="1"/>
  <c r="BR36" i="1" s="1"/>
  <c r="BP35" i="1"/>
  <c r="BJ35" i="1"/>
  <c r="BI35" i="1"/>
  <c r="BJ34" i="1"/>
  <c r="BK34" i="1" s="1"/>
  <c r="BL34" i="1" s="1"/>
  <c r="BI34" i="1"/>
  <c r="BQ34" i="1"/>
  <c r="BP34" i="1"/>
  <c r="BR34" i="1" s="1"/>
  <c r="BP33" i="1"/>
  <c r="BQ33" i="1"/>
  <c r="BR33" i="1" s="1"/>
  <c r="BI33" i="1"/>
  <c r="BJ32" i="1"/>
  <c r="BK32" i="1" s="1"/>
  <c r="BL32" i="1" s="1"/>
  <c r="BP32" i="1"/>
  <c r="BI32" i="1"/>
  <c r="BJ31" i="1"/>
  <c r="BK31" i="1" s="1"/>
  <c r="BL31" i="1" s="1"/>
  <c r="BI31" i="1"/>
  <c r="BQ31" i="1"/>
  <c r="BP31" i="1"/>
  <c r="BP30" i="1"/>
  <c r="BI30" i="1"/>
  <c r="BJ30" i="1"/>
  <c r="BK30" i="1" s="1"/>
  <c r="BL30" i="1" s="1"/>
  <c r="BJ29" i="1"/>
  <c r="BK29" i="1" s="1"/>
  <c r="BL29" i="1" s="1"/>
  <c r="BQ29" i="1"/>
  <c r="BP29" i="1"/>
  <c r="BI29" i="1"/>
  <c r="BI28" i="1"/>
  <c r="BQ28" i="1"/>
  <c r="BP28" i="1"/>
  <c r="BR28" i="1" s="1"/>
  <c r="BP27" i="1"/>
  <c r="BJ27" i="1"/>
  <c r="BI27" i="1"/>
  <c r="BJ26" i="1"/>
  <c r="BK26" i="1" s="1"/>
  <c r="BL26" i="1" s="1"/>
  <c r="BI26" i="1"/>
  <c r="BQ26" i="1"/>
  <c r="BP26" i="1"/>
  <c r="BR26" i="1" s="1"/>
  <c r="BP25" i="1"/>
  <c r="BQ25" i="1"/>
  <c r="BR25" i="1" s="1"/>
  <c r="BI25" i="1"/>
  <c r="BJ24" i="1"/>
  <c r="BP24" i="1"/>
  <c r="BI24" i="1"/>
  <c r="BJ23" i="1"/>
  <c r="BK23" i="1" s="1"/>
  <c r="BL23" i="1" s="1"/>
  <c r="BI23" i="1"/>
  <c r="BQ23" i="1"/>
  <c r="BP23" i="1"/>
  <c r="BP22" i="1"/>
  <c r="BI22" i="1"/>
  <c r="BJ22" i="1"/>
  <c r="BK22" i="1" s="1"/>
  <c r="BL22" i="1" s="1"/>
  <c r="BJ21" i="1"/>
  <c r="BK21" i="1" s="1"/>
  <c r="BL21" i="1" s="1"/>
  <c r="BQ21" i="1"/>
  <c r="BP21" i="1"/>
  <c r="BR21" i="1" s="1"/>
  <c r="BI21" i="1"/>
  <c r="BJ20" i="1"/>
  <c r="BK20" i="1" s="1"/>
  <c r="BL20" i="1" s="1"/>
  <c r="BI20" i="1"/>
  <c r="BQ20" i="1"/>
  <c r="BP20" i="1"/>
  <c r="BR20" i="1" s="1"/>
  <c r="BP19" i="1"/>
  <c r="BJ19" i="1"/>
  <c r="BI19" i="1"/>
  <c r="BJ18" i="1"/>
  <c r="BK18" i="1" s="1"/>
  <c r="BL18" i="1" s="1"/>
  <c r="BI18" i="1"/>
  <c r="BQ18" i="1"/>
  <c r="BP18" i="1"/>
  <c r="BI17" i="1"/>
  <c r="BQ17" i="1"/>
  <c r="BP17" i="1"/>
  <c r="BJ16" i="1"/>
  <c r="BP16" i="1"/>
  <c r="BI16" i="1"/>
  <c r="BJ15" i="1"/>
  <c r="BK15" i="1" s="1"/>
  <c r="BL15" i="1" s="1"/>
  <c r="BI15" i="1"/>
  <c r="BQ15" i="1"/>
  <c r="BP15" i="1"/>
  <c r="BR15" i="1" s="1"/>
  <c r="BP14" i="1"/>
  <c r="BI14" i="1"/>
  <c r="BJ14" i="1"/>
  <c r="BK14" i="1" s="1"/>
  <c r="BL14" i="1" s="1"/>
  <c r="BJ13" i="1"/>
  <c r="BK13" i="1" s="1"/>
  <c r="BL13" i="1" s="1"/>
  <c r="BQ13" i="1"/>
  <c r="BP13" i="1"/>
  <c r="BI13" i="1"/>
  <c r="BJ12" i="1"/>
  <c r="BK12" i="1" s="1"/>
  <c r="BL12" i="1" s="1"/>
  <c r="BI12" i="1"/>
  <c r="BQ12" i="1"/>
  <c r="BP12" i="1"/>
  <c r="BP11" i="1"/>
  <c r="BJ11" i="1"/>
  <c r="BI11" i="1"/>
  <c r="BJ10" i="1"/>
  <c r="BK10" i="1" s="1"/>
  <c r="BL10" i="1" s="1"/>
  <c r="BI10" i="1"/>
  <c r="BQ10" i="1"/>
  <c r="BP10" i="1"/>
  <c r="BR10" i="1" s="1"/>
  <c r="BP9" i="1"/>
  <c r="BI9" i="1"/>
  <c r="BJ9" i="1"/>
  <c r="BK9" i="1" s="1"/>
  <c r="BL9" i="1" s="1"/>
  <c r="BJ8" i="1"/>
  <c r="BK8" i="1" s="1"/>
  <c r="BL8" i="1" s="1"/>
  <c r="BP8" i="1"/>
  <c r="BI8" i="1"/>
  <c r="BJ7" i="1"/>
  <c r="BI7" i="1"/>
  <c r="BK7" i="1" s="1"/>
  <c r="BL7" i="1" s="1"/>
  <c r="BQ7" i="1"/>
  <c r="BP7" i="1"/>
  <c r="BR7" i="1" s="1"/>
  <c r="BP6" i="1"/>
  <c r="BJ6" i="1"/>
  <c r="BI6" i="1"/>
  <c r="BJ5" i="1"/>
  <c r="BK5" i="1" s="1"/>
  <c r="BL5" i="1" s="1"/>
  <c r="BQ5" i="1"/>
  <c r="BP5" i="1"/>
  <c r="BI5" i="1"/>
  <c r="AE47" i="4" l="1"/>
  <c r="AB46" i="4"/>
  <c r="AD44" i="4"/>
  <c r="AF42" i="4"/>
  <c r="AC41" i="4"/>
  <c r="AE39" i="4"/>
  <c r="AB38" i="4"/>
  <c r="AD36" i="4"/>
  <c r="AF34" i="4"/>
  <c r="AC33" i="4"/>
  <c r="AE31" i="4"/>
  <c r="AB30" i="4"/>
  <c r="AD28" i="4"/>
  <c r="AF26" i="4"/>
  <c r="AC25" i="4"/>
  <c r="AE23" i="4"/>
  <c r="AB22" i="4"/>
  <c r="AD20" i="4"/>
  <c r="AF18" i="4"/>
  <c r="AC17" i="4"/>
  <c r="AE15" i="4"/>
  <c r="AB14" i="4"/>
  <c r="AD12" i="4"/>
  <c r="AF10" i="4"/>
  <c r="AC9" i="4"/>
  <c r="AD23" i="4"/>
  <c r="AF21" i="4"/>
  <c r="AC20" i="4"/>
  <c r="AE18"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E44" i="4"/>
  <c r="AB43" i="4"/>
  <c r="AD41" i="4"/>
  <c r="AF39" i="4"/>
  <c r="AC38" i="4"/>
  <c r="AE36" i="4"/>
  <c r="AB35" i="4"/>
  <c r="AD33" i="4"/>
  <c r="AF31" i="4"/>
  <c r="AC30" i="4"/>
  <c r="AE28" i="4"/>
  <c r="AB27" i="4"/>
  <c r="AD25" i="4"/>
  <c r="AF23" i="4"/>
  <c r="AC22" i="4"/>
  <c r="AE20" i="4"/>
  <c r="AB19" i="4"/>
  <c r="AD17" i="4"/>
  <c r="AF15" i="4"/>
  <c r="AC14" i="4"/>
  <c r="AE12" i="4"/>
  <c r="AB11" i="4"/>
  <c r="BK6" i="1"/>
  <c r="BL6" i="1" s="1"/>
  <c r="BK19" i="1"/>
  <c r="BL19" i="1" s="1"/>
  <c r="BR12" i="1"/>
  <c r="BR13" i="1"/>
  <c r="BK16" i="1"/>
  <c r="BL16" i="1" s="1"/>
  <c r="BR23" i="1"/>
  <c r="BR24" i="1"/>
  <c r="BK27" i="1"/>
  <c r="BL27" i="1" s="1"/>
  <c r="BR41" i="1"/>
  <c r="BR42" i="1"/>
  <c r="BK11" i="1"/>
  <c r="BL11" i="1" s="1"/>
  <c r="BR18" i="1"/>
  <c r="BR31" i="1"/>
  <c r="BK35" i="1"/>
  <c r="BL35" i="1" s="1"/>
  <c r="BR40" i="1"/>
  <c r="BR5" i="1"/>
  <c r="BR17" i="1"/>
  <c r="BK24" i="1"/>
  <c r="BL24" i="1" s="1"/>
  <c r="BR27" i="1"/>
  <c r="BR29" i="1"/>
  <c r="BK37" i="1"/>
  <c r="BL37" i="1" s="1"/>
  <c r="BR39" i="1"/>
  <c r="BK43" i="1"/>
  <c r="BL43" i="1" s="1"/>
  <c r="BQ41" i="1"/>
  <c r="BQ6" i="1"/>
  <c r="BR6" i="1" s="1"/>
  <c r="BQ14" i="1"/>
  <c r="BR14" i="1" s="1"/>
  <c r="BQ22" i="1"/>
  <c r="BR22" i="1" s="1"/>
  <c r="BQ30" i="1"/>
  <c r="BR30" i="1" s="1"/>
  <c r="BQ38" i="1"/>
  <c r="BR38" i="1" s="1"/>
  <c r="BJ42" i="1"/>
  <c r="BK42" i="1" s="1"/>
  <c r="BL42" i="1" s="1"/>
  <c r="BQ11" i="1"/>
  <c r="BR11" i="1" s="1"/>
  <c r="BQ19" i="1"/>
  <c r="BR19" i="1" s="1"/>
  <c r="BQ27" i="1"/>
  <c r="BQ35" i="1"/>
  <c r="BR35" i="1" s="1"/>
  <c r="BQ43" i="1"/>
  <c r="BR43" i="1" s="1"/>
  <c r="BQ9" i="1"/>
  <c r="BR9" i="1" s="1"/>
  <c r="BQ8" i="1"/>
  <c r="BR8" i="1" s="1"/>
  <c r="BQ16" i="1"/>
  <c r="BR16" i="1" s="1"/>
  <c r="BQ24" i="1"/>
  <c r="BJ28" i="1"/>
  <c r="BK28" i="1" s="1"/>
  <c r="BL28" i="1" s="1"/>
  <c r="BQ32" i="1"/>
  <c r="BR32" i="1" s="1"/>
  <c r="BJ36" i="1"/>
  <c r="BK36" i="1" s="1"/>
  <c r="BL36" i="1" s="1"/>
  <c r="BJ44" i="1"/>
  <c r="BK44" i="1" s="1"/>
  <c r="BL44" i="1" s="1"/>
  <c r="BJ17" i="1"/>
  <c r="BK17" i="1" s="1"/>
  <c r="BL17" i="1" s="1"/>
  <c r="BJ25" i="1"/>
  <c r="BK25" i="1" s="1"/>
  <c r="BL25" i="1" s="1"/>
  <c r="BJ33" i="1"/>
  <c r="BK33" i="1" s="1"/>
  <c r="BL33"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E20" i="49" s="1"/>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N38" i="4" s="1"/>
  <c r="H38" i="4" s="1"/>
  <c r="N35" i="48" s="1"/>
  <c r="AM39" i="4"/>
  <c r="AM40" i="4"/>
  <c r="AM41" i="4"/>
  <c r="AM42" i="4"/>
  <c r="AM43" i="4"/>
  <c r="AN43" i="4" s="1"/>
  <c r="H43" i="4" s="1"/>
  <c r="AM44" i="4"/>
  <c r="AM45" i="4"/>
  <c r="AM46" i="4"/>
  <c r="AN46" i="4" s="1"/>
  <c r="H46" i="4" s="1"/>
  <c r="N43" i="8" s="1"/>
  <c r="AM47" i="4"/>
  <c r="AN19" i="4" s="1"/>
  <c r="H19" i="4" s="1"/>
  <c r="AM8" i="4"/>
  <c r="W9" i="4"/>
  <c r="X9" i="4"/>
  <c r="E9" i="4" s="1"/>
  <c r="W10" i="4"/>
  <c r="X10" i="4"/>
  <c r="E10" i="4" s="1"/>
  <c r="W11" i="4"/>
  <c r="X11" i="4"/>
  <c r="E11" i="4" s="1"/>
  <c r="X8" i="15" s="1"/>
  <c r="W12" i="4"/>
  <c r="X12" i="4"/>
  <c r="E12" i="4" s="1"/>
  <c r="X9" i="37" s="1"/>
  <c r="W13" i="4"/>
  <c r="X13" i="4"/>
  <c r="E13" i="4" s="1"/>
  <c r="W14" i="4"/>
  <c r="X14" i="4"/>
  <c r="E14" i="4" s="1"/>
  <c r="X11" i="32" s="1"/>
  <c r="W15" i="4"/>
  <c r="D15" i="4" s="1"/>
  <c r="X15" i="4"/>
  <c r="E15" i="4" s="1"/>
  <c r="X12" i="38" s="1"/>
  <c r="W16" i="4"/>
  <c r="D16" i="4" s="1"/>
  <c r="X16" i="4"/>
  <c r="E16" i="4" s="1"/>
  <c r="X13" i="38" s="1"/>
  <c r="W17" i="4"/>
  <c r="X17" i="4"/>
  <c r="W18" i="4"/>
  <c r="X18" i="4"/>
  <c r="E18" i="4" s="1"/>
  <c r="W19" i="4"/>
  <c r="D19" i="4" s="1"/>
  <c r="X19" i="4"/>
  <c r="E19" i="4" s="1"/>
  <c r="X16" i="34" s="1"/>
  <c r="W20" i="4"/>
  <c r="D20" i="4" s="1"/>
  <c r="X20" i="4"/>
  <c r="E20" i="4" s="1"/>
  <c r="W21" i="4"/>
  <c r="D21" i="4" s="1"/>
  <c r="X21" i="4"/>
  <c r="E21" i="4" s="1"/>
  <c r="W22" i="4"/>
  <c r="X22" i="4"/>
  <c r="E22" i="4" s="1"/>
  <c r="X19" i="20" s="1"/>
  <c r="W23" i="4"/>
  <c r="X23" i="4"/>
  <c r="E23" i="4" s="1"/>
  <c r="X20" i="17" s="1"/>
  <c r="W24" i="4"/>
  <c r="D24" i="4" s="1"/>
  <c r="X24" i="4"/>
  <c r="E24" i="4" s="1"/>
  <c r="W25" i="4"/>
  <c r="X25" i="4"/>
  <c r="W26" i="4"/>
  <c r="X26" i="4"/>
  <c r="E26" i="4" s="1"/>
  <c r="X23" i="52" s="1"/>
  <c r="W27" i="4"/>
  <c r="D27" i="4" s="1"/>
  <c r="X27" i="4"/>
  <c r="E27" i="4" s="1"/>
  <c r="W28" i="4"/>
  <c r="D28" i="4" s="1"/>
  <c r="X28" i="4"/>
  <c r="E28" i="4" s="1"/>
  <c r="X25" i="15" s="1"/>
  <c r="W29" i="4"/>
  <c r="D29" i="4" s="1"/>
  <c r="X29" i="4"/>
  <c r="E29" i="4" s="1"/>
  <c r="W30" i="4"/>
  <c r="D30" i="4" s="1"/>
  <c r="V27" i="28" s="1"/>
  <c r="X30" i="4"/>
  <c r="E30" i="4" s="1"/>
  <c r="X27" i="22" s="1"/>
  <c r="W31" i="4"/>
  <c r="D31" i="4" s="1"/>
  <c r="X31" i="4"/>
  <c r="E31" i="4" s="1"/>
  <c r="X28" i="34" s="1"/>
  <c r="W32" i="4"/>
  <c r="X32" i="4"/>
  <c r="E32" i="4" s="1"/>
  <c r="X29" i="24" s="1"/>
  <c r="W33" i="4"/>
  <c r="X33" i="4"/>
  <c r="E33" i="4" s="1"/>
  <c r="W34" i="4"/>
  <c r="D34" i="4" s="1"/>
  <c r="X34" i="4"/>
  <c r="E34" i="4" s="1"/>
  <c r="W35" i="4"/>
  <c r="D35" i="4" s="1"/>
  <c r="X35" i="4"/>
  <c r="E35" i="4" s="1"/>
  <c r="X32" i="34" s="1"/>
  <c r="W36" i="4"/>
  <c r="X36" i="4"/>
  <c r="E36" i="4" s="1"/>
  <c r="W37" i="4"/>
  <c r="X37" i="4"/>
  <c r="E37" i="4" s="1"/>
  <c r="W38" i="4"/>
  <c r="D38" i="4" s="1"/>
  <c r="V35" i="36" s="1"/>
  <c r="X38" i="4"/>
  <c r="E38" i="4" s="1"/>
  <c r="W39" i="4"/>
  <c r="X39" i="4"/>
  <c r="E39" i="4" s="1"/>
  <c r="X36" i="21" s="1"/>
  <c r="W40" i="4"/>
  <c r="X40" i="4"/>
  <c r="E40" i="4" s="1"/>
  <c r="X37" i="32" s="1"/>
  <c r="W41" i="4"/>
  <c r="D41" i="4" s="1"/>
  <c r="X41" i="4"/>
  <c r="W42" i="4"/>
  <c r="D42" i="4" s="1"/>
  <c r="X42" i="4"/>
  <c r="E42" i="4" s="1"/>
  <c r="W43" i="4"/>
  <c r="D43" i="4" s="1"/>
  <c r="X43" i="4"/>
  <c r="E43" i="4" s="1"/>
  <c r="X40" i="28" s="1"/>
  <c r="W44" i="4"/>
  <c r="D44" i="4" s="1"/>
  <c r="V41" i="30" s="1"/>
  <c r="X44" i="4"/>
  <c r="E44" i="4" s="1"/>
  <c r="X41" i="21" s="1"/>
  <c r="W45" i="4"/>
  <c r="D45" i="4" s="1"/>
  <c r="V42" i="30" s="1"/>
  <c r="X45" i="4"/>
  <c r="W46" i="4"/>
  <c r="D46" i="4" s="1"/>
  <c r="V43" i="30" s="1"/>
  <c r="X46" i="4"/>
  <c r="E46" i="4" s="1"/>
  <c r="X47" i="4"/>
  <c r="E47" i="4" s="1"/>
  <c r="X8" i="4"/>
  <c r="E8" i="4" s="1"/>
  <c r="X5" i="26" s="1"/>
  <c r="W8" i="4"/>
  <c r="D8" i="4" s="1"/>
  <c r="D6" i="50"/>
  <c r="E6" i="50" s="1"/>
  <c r="D7" i="50"/>
  <c r="D8" i="50"/>
  <c r="D9" i="50"/>
  <c r="D10" i="50"/>
  <c r="D11" i="50"/>
  <c r="D12" i="50"/>
  <c r="D13" i="50"/>
  <c r="D14" i="50"/>
  <c r="E14" i="50" s="1"/>
  <c r="D15" i="50"/>
  <c r="D16" i="50"/>
  <c r="D17" i="50"/>
  <c r="D18" i="50"/>
  <c r="D19" i="50"/>
  <c r="D20" i="50"/>
  <c r="D21" i="50"/>
  <c r="D22" i="50"/>
  <c r="E22" i="50" s="1"/>
  <c r="D23" i="50"/>
  <c r="D24" i="50"/>
  <c r="D25" i="50"/>
  <c r="D26" i="50"/>
  <c r="D27" i="50"/>
  <c r="D28" i="50"/>
  <c r="D29" i="50"/>
  <c r="D30" i="50"/>
  <c r="E30" i="50" s="1"/>
  <c r="D31" i="50"/>
  <c r="D32" i="50"/>
  <c r="D33" i="50"/>
  <c r="D34" i="50"/>
  <c r="D35" i="50"/>
  <c r="D36" i="50"/>
  <c r="D37" i="50"/>
  <c r="D38" i="50"/>
  <c r="E38" i="50" s="1"/>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E43" i="16" s="1"/>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E30" i="51" s="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E23" i="52" s="1"/>
  <c r="D24" i="52"/>
  <c r="D25" i="52"/>
  <c r="D26" i="52"/>
  <c r="D27" i="52"/>
  <c r="D28" i="52"/>
  <c r="D29" i="52"/>
  <c r="D30" i="52"/>
  <c r="D5" i="52"/>
  <c r="E5" i="52" s="1"/>
  <c r="D41" i="43"/>
  <c r="D42" i="43"/>
  <c r="D43" i="43"/>
  <c r="C40" i="51"/>
  <c r="C44" i="51" s="1"/>
  <c r="C39" i="52"/>
  <c r="C44" i="52" s="1"/>
  <c r="D32" i="4"/>
  <c r="V29" i="43" s="1"/>
  <c r="D26" i="4"/>
  <c r="D18" i="4"/>
  <c r="V15" i="22" s="1"/>
  <c r="F45" i="4"/>
  <c r="T42" i="30" s="1"/>
  <c r="C45" i="7"/>
  <c r="L44" i="52"/>
  <c r="C5" i="8"/>
  <c r="C44" i="8" s="1"/>
  <c r="D5" i="8"/>
  <c r="D6" i="8"/>
  <c r="E6" i="8" s="1"/>
  <c r="D7" i="8"/>
  <c r="O10" i="4"/>
  <c r="P10" i="4" s="1"/>
  <c r="C10" i="4" s="1"/>
  <c r="D8" i="8"/>
  <c r="O11" i="4"/>
  <c r="P11" i="4" s="1"/>
  <c r="C11" i="4" s="1"/>
  <c r="F8" i="13" s="1"/>
  <c r="AN11" i="4"/>
  <c r="H11" i="4" s="1"/>
  <c r="D9" i="8"/>
  <c r="D10" i="8"/>
  <c r="O13" i="4"/>
  <c r="P13" i="4" s="1"/>
  <c r="C13" i="4" s="1"/>
  <c r="AN13" i="4"/>
  <c r="H13" i="4" s="1"/>
  <c r="D11" i="8"/>
  <c r="D12" i="8"/>
  <c r="D13" i="8"/>
  <c r="D14" i="8"/>
  <c r="O17" i="4"/>
  <c r="P17" i="4" s="1"/>
  <c r="C17" i="4" s="1"/>
  <c r="D15" i="8"/>
  <c r="O18" i="4"/>
  <c r="P18" i="4" s="1"/>
  <c r="C18" i="4" s="1"/>
  <c r="D16" i="8"/>
  <c r="D17" i="8"/>
  <c r="D18" i="8"/>
  <c r="E18" i="8" s="1"/>
  <c r="AN21" i="4"/>
  <c r="H21" i="4" s="1"/>
  <c r="D19" i="8"/>
  <c r="E19" i="8" s="1"/>
  <c r="D20" i="8"/>
  <c r="AN23" i="4"/>
  <c r="H23" i="4" s="1"/>
  <c r="D21" i="8"/>
  <c r="E21" i="8" s="1"/>
  <c r="D22" i="8"/>
  <c r="D23" i="8"/>
  <c r="D24" i="8"/>
  <c r="D25" i="8"/>
  <c r="D26" i="8"/>
  <c r="AN29" i="4"/>
  <c r="H29" i="4" s="1"/>
  <c r="N26" i="38" s="1"/>
  <c r="D27" i="8"/>
  <c r="D28" i="8"/>
  <c r="E28" i="8" s="1"/>
  <c r="O31" i="4"/>
  <c r="P31" i="4" s="1"/>
  <c r="C31" i="4" s="1"/>
  <c r="F28" i="17" s="1"/>
  <c r="AN31" i="4"/>
  <c r="H31" i="4" s="1"/>
  <c r="D29" i="8"/>
  <c r="D30" i="8"/>
  <c r="AN33" i="4"/>
  <c r="H33" i="4" s="1"/>
  <c r="D31" i="8"/>
  <c r="D32" i="8"/>
  <c r="D33" i="8"/>
  <c r="E33" i="8" s="1"/>
  <c r="O36" i="4"/>
  <c r="P36" i="4" s="1"/>
  <c r="C36" i="4" s="1"/>
  <c r="D34" i="8"/>
  <c r="AN37" i="4"/>
  <c r="H37" i="4" s="1"/>
  <c r="N34" i="12" s="1"/>
  <c r="D35" i="8"/>
  <c r="D36" i="8"/>
  <c r="AN39" i="4"/>
  <c r="H39" i="4" s="1"/>
  <c r="D37" i="8"/>
  <c r="D38" i="8"/>
  <c r="D39" i="8"/>
  <c r="E39" i="8" s="1"/>
  <c r="D40" i="8"/>
  <c r="O43" i="4"/>
  <c r="P43" i="4" s="1"/>
  <c r="C43" i="4" s="1"/>
  <c r="L44" i="8"/>
  <c r="AN47" i="4"/>
  <c r="H47" i="4" s="1"/>
  <c r="N44" i="15" s="1"/>
  <c r="D5" i="13"/>
  <c r="C6" i="13"/>
  <c r="C44" i="13" s="1"/>
  <c r="D6" i="13"/>
  <c r="E6" i="13" s="1"/>
  <c r="D7" i="13"/>
  <c r="D8" i="13"/>
  <c r="D9" i="13"/>
  <c r="D10" i="13"/>
  <c r="D11" i="13"/>
  <c r="D12" i="13"/>
  <c r="D13" i="13"/>
  <c r="D14" i="13"/>
  <c r="E14" i="13" s="1"/>
  <c r="D15" i="13"/>
  <c r="D16" i="13"/>
  <c r="D17" i="13"/>
  <c r="D18" i="13"/>
  <c r="D19" i="13"/>
  <c r="D20" i="13"/>
  <c r="D21" i="13"/>
  <c r="D22" i="13"/>
  <c r="E22" i="13" s="1"/>
  <c r="D23" i="13"/>
  <c r="D24" i="13"/>
  <c r="D25" i="13"/>
  <c r="D26" i="13"/>
  <c r="D27" i="13"/>
  <c r="D28" i="13"/>
  <c r="D29" i="13"/>
  <c r="D30" i="13"/>
  <c r="E30" i="13" s="1"/>
  <c r="D31" i="13"/>
  <c r="D32" i="13"/>
  <c r="L44" i="13"/>
  <c r="D5" i="12"/>
  <c r="C7" i="12"/>
  <c r="C44" i="12" s="1"/>
  <c r="D6" i="12"/>
  <c r="D7" i="12"/>
  <c r="D8" i="12"/>
  <c r="E8" i="12" s="1"/>
  <c r="D9" i="12"/>
  <c r="D10" i="12"/>
  <c r="D11" i="12"/>
  <c r="D12" i="12"/>
  <c r="D13" i="12"/>
  <c r="D14" i="12"/>
  <c r="D15" i="12"/>
  <c r="D16" i="12"/>
  <c r="E16" i="12" s="1"/>
  <c r="D17" i="12"/>
  <c r="D18" i="12"/>
  <c r="D19" i="12"/>
  <c r="D20" i="12"/>
  <c r="D21" i="12"/>
  <c r="E21" i="12" s="1"/>
  <c r="D22" i="12"/>
  <c r="D23" i="12"/>
  <c r="D24" i="12"/>
  <c r="E24" i="12" s="1"/>
  <c r="D25" i="12"/>
  <c r="D26" i="12"/>
  <c r="D27" i="12"/>
  <c r="D28" i="12"/>
  <c r="D29" i="12"/>
  <c r="D30" i="12"/>
  <c r="D31" i="12"/>
  <c r="D32" i="12"/>
  <c r="E32" i="12" s="1"/>
  <c r="D33" i="12"/>
  <c r="D34" i="12"/>
  <c r="D35" i="12"/>
  <c r="E35" i="12" s="1"/>
  <c r="D36" i="12"/>
  <c r="D37" i="12"/>
  <c r="D38" i="12"/>
  <c r="D39" i="12"/>
  <c r="D40" i="12"/>
  <c r="E40" i="12" s="1"/>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E27" i="14" s="1"/>
  <c r="D28" i="14"/>
  <c r="E28" i="14" s="1"/>
  <c r="D29" i="14"/>
  <c r="D30" i="14"/>
  <c r="D31" i="14"/>
  <c r="E31" i="14" s="1"/>
  <c r="D32" i="14"/>
  <c r="D33" i="14"/>
  <c r="D34" i="14"/>
  <c r="D35" i="14"/>
  <c r="E35" i="14" s="1"/>
  <c r="D36" i="14"/>
  <c r="D37" i="14"/>
  <c r="D38" i="14"/>
  <c r="D39" i="14"/>
  <c r="D40" i="14"/>
  <c r="L44" i="14"/>
  <c r="D5" i="15"/>
  <c r="C9" i="15"/>
  <c r="C44" i="15" s="1"/>
  <c r="D6" i="15"/>
  <c r="D7" i="15"/>
  <c r="D8" i="15"/>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E37" i="15" s="1"/>
  <c r="D38" i="15"/>
  <c r="D39" i="15"/>
  <c r="D40" i="15"/>
  <c r="L44" i="15"/>
  <c r="D5" i="16"/>
  <c r="C10" i="16"/>
  <c r="C44" i="16" s="1"/>
  <c r="D6" i="16"/>
  <c r="D7" i="16"/>
  <c r="D8" i="16"/>
  <c r="D9" i="16"/>
  <c r="D10" i="16"/>
  <c r="D11" i="16"/>
  <c r="D12" i="16"/>
  <c r="D13" i="16"/>
  <c r="D14" i="16"/>
  <c r="D15" i="16"/>
  <c r="E15" i="16" s="1"/>
  <c r="D16" i="16"/>
  <c r="D17" i="16"/>
  <c r="D18" i="16"/>
  <c r="D19" i="16"/>
  <c r="D20" i="16"/>
  <c r="D21" i="16"/>
  <c r="D22" i="16"/>
  <c r="D23" i="16"/>
  <c r="E23" i="16" s="1"/>
  <c r="D24" i="16"/>
  <c r="D25" i="16"/>
  <c r="D26" i="16"/>
  <c r="D27" i="16"/>
  <c r="D28" i="16"/>
  <c r="D29" i="16"/>
  <c r="D30" i="16"/>
  <c r="D31" i="16"/>
  <c r="E31" i="16" s="1"/>
  <c r="D32" i="16"/>
  <c r="D33" i="16"/>
  <c r="D34" i="16"/>
  <c r="E34" i="16" s="1"/>
  <c r="D35" i="16"/>
  <c r="D36" i="16"/>
  <c r="D37" i="16"/>
  <c r="D38" i="16"/>
  <c r="D39" i="16"/>
  <c r="E39" i="16" s="1"/>
  <c r="D40" i="16"/>
  <c r="L44" i="16"/>
  <c r="D5" i="17"/>
  <c r="E5" i="17" s="1"/>
  <c r="C11" i="17"/>
  <c r="C44" i="17" s="1"/>
  <c r="D6" i="17"/>
  <c r="D7" i="17"/>
  <c r="D8" i="17"/>
  <c r="D9" i="17"/>
  <c r="E9" i="17" s="1"/>
  <c r="D10" i="17"/>
  <c r="D11" i="17"/>
  <c r="D12" i="17"/>
  <c r="D13" i="17"/>
  <c r="D14" i="17"/>
  <c r="D15" i="17"/>
  <c r="D16" i="17"/>
  <c r="E16" i="17" s="1"/>
  <c r="D17" i="17"/>
  <c r="E17" i="17" s="1"/>
  <c r="D18" i="17"/>
  <c r="D19" i="17"/>
  <c r="D20" i="17"/>
  <c r="E20" i="17" s="1"/>
  <c r="D21" i="17"/>
  <c r="D22" i="17"/>
  <c r="D23" i="17"/>
  <c r="D24" i="17"/>
  <c r="D25" i="17"/>
  <c r="E25" i="17" s="1"/>
  <c r="D26" i="17"/>
  <c r="D27" i="17"/>
  <c r="D28" i="17"/>
  <c r="D29" i="17"/>
  <c r="D30" i="17"/>
  <c r="D31" i="17"/>
  <c r="D32" i="17"/>
  <c r="E32" i="17" s="1"/>
  <c r="D33" i="17"/>
  <c r="E33" i="17" s="1"/>
  <c r="D34" i="17"/>
  <c r="D35" i="17"/>
  <c r="D36" i="17"/>
  <c r="E36" i="17" s="1"/>
  <c r="D37" i="17"/>
  <c r="D38" i="17"/>
  <c r="E38" i="17" s="1"/>
  <c r="D39" i="17"/>
  <c r="D40" i="17"/>
  <c r="L44" i="17"/>
  <c r="D5" i="18"/>
  <c r="C12" i="18"/>
  <c r="C44" i="18" s="1"/>
  <c r="D6" i="18"/>
  <c r="D7" i="18"/>
  <c r="D8" i="18"/>
  <c r="D9" i="18"/>
  <c r="D10" i="18"/>
  <c r="E10" i="18" s="1"/>
  <c r="D11" i="18"/>
  <c r="E11" i="18" s="1"/>
  <c r="D12" i="18"/>
  <c r="D13" i="18"/>
  <c r="D14" i="18"/>
  <c r="D15" i="18"/>
  <c r="D16" i="18"/>
  <c r="D17" i="18"/>
  <c r="D18" i="18"/>
  <c r="D19" i="18"/>
  <c r="E19" i="18" s="1"/>
  <c r="D20" i="18"/>
  <c r="D21" i="18"/>
  <c r="D22" i="18"/>
  <c r="D23" i="18"/>
  <c r="D24" i="18"/>
  <c r="D25" i="18"/>
  <c r="D26" i="18"/>
  <c r="E26" i="18" s="1"/>
  <c r="D27" i="18"/>
  <c r="E27" i="18" s="1"/>
  <c r="D28" i="18"/>
  <c r="D29" i="18"/>
  <c r="D30" i="18"/>
  <c r="D31" i="18"/>
  <c r="D32" i="18"/>
  <c r="D33" i="18"/>
  <c r="D34" i="18"/>
  <c r="D35" i="18"/>
  <c r="E35" i="18" s="1"/>
  <c r="D36" i="18"/>
  <c r="D37" i="18"/>
  <c r="E37" i="18" s="1"/>
  <c r="D38" i="18"/>
  <c r="D39" i="18"/>
  <c r="D40" i="18"/>
  <c r="L44" i="18"/>
  <c r="D5" i="19"/>
  <c r="C13" i="19"/>
  <c r="D6" i="19"/>
  <c r="D7" i="19"/>
  <c r="D8" i="19"/>
  <c r="D9" i="19"/>
  <c r="D10" i="19"/>
  <c r="D11" i="19"/>
  <c r="D12" i="19"/>
  <c r="D13" i="19"/>
  <c r="E13" i="19" s="1"/>
  <c r="D14" i="19"/>
  <c r="D15" i="19"/>
  <c r="D16" i="19"/>
  <c r="D17" i="19"/>
  <c r="D18" i="19"/>
  <c r="D19" i="19"/>
  <c r="D20" i="19"/>
  <c r="D21" i="19"/>
  <c r="E21" i="19" s="1"/>
  <c r="D22" i="19"/>
  <c r="D23" i="19"/>
  <c r="D24" i="19"/>
  <c r="D25" i="19"/>
  <c r="D26" i="19"/>
  <c r="D27" i="19"/>
  <c r="D28" i="19"/>
  <c r="D29" i="19"/>
  <c r="D30" i="19"/>
  <c r="D31" i="19"/>
  <c r="D32" i="19"/>
  <c r="D33" i="19"/>
  <c r="D34" i="19"/>
  <c r="D35" i="19"/>
  <c r="D36" i="19"/>
  <c r="D37" i="19"/>
  <c r="E37" i="19" s="1"/>
  <c r="D38" i="19"/>
  <c r="D39" i="19"/>
  <c r="D40" i="19"/>
  <c r="L44" i="19"/>
  <c r="D5" i="20"/>
  <c r="C14" i="20"/>
  <c r="D6" i="20"/>
  <c r="D7" i="20"/>
  <c r="E7" i="20" s="1"/>
  <c r="D8" i="20"/>
  <c r="D9" i="20"/>
  <c r="E9" i="20" s="1"/>
  <c r="D10" i="20"/>
  <c r="D11" i="20"/>
  <c r="D12" i="20"/>
  <c r="D13" i="20"/>
  <c r="E13" i="20" s="1"/>
  <c r="D14" i="20"/>
  <c r="D15" i="20"/>
  <c r="E15" i="20" s="1"/>
  <c r="D16" i="20"/>
  <c r="D17" i="20"/>
  <c r="D18" i="20"/>
  <c r="D19" i="20"/>
  <c r="D20" i="20"/>
  <c r="D21" i="20"/>
  <c r="E21" i="20" s="1"/>
  <c r="D22" i="20"/>
  <c r="D23" i="20"/>
  <c r="E23" i="20" s="1"/>
  <c r="D24" i="20"/>
  <c r="D25" i="20"/>
  <c r="E25" i="20" s="1"/>
  <c r="D26" i="20"/>
  <c r="D27" i="20"/>
  <c r="D28" i="20"/>
  <c r="D29" i="20"/>
  <c r="E29" i="20" s="1"/>
  <c r="D30" i="20"/>
  <c r="D31" i="20"/>
  <c r="D32" i="20"/>
  <c r="D33" i="20"/>
  <c r="D34" i="20"/>
  <c r="D35" i="20"/>
  <c r="D36" i="20"/>
  <c r="D37" i="20"/>
  <c r="E37" i="20" s="1"/>
  <c r="D38" i="20"/>
  <c r="D39" i="20"/>
  <c r="D40" i="20"/>
  <c r="L44" i="20"/>
  <c r="D5" i="21"/>
  <c r="C15" i="21"/>
  <c r="C44" i="21" s="1"/>
  <c r="D6" i="21"/>
  <c r="D7" i="21"/>
  <c r="D8" i="21"/>
  <c r="D9" i="21"/>
  <c r="E9" i="21" s="1"/>
  <c r="D10" i="21"/>
  <c r="D11" i="21"/>
  <c r="D12" i="21"/>
  <c r="D13" i="21"/>
  <c r="D14" i="21"/>
  <c r="D15" i="21"/>
  <c r="D16" i="21"/>
  <c r="D17" i="21"/>
  <c r="E17" i="21" s="1"/>
  <c r="D18" i="21"/>
  <c r="D19" i="21"/>
  <c r="D20" i="21"/>
  <c r="D21" i="21"/>
  <c r="D22" i="21"/>
  <c r="D23" i="21"/>
  <c r="D24" i="21"/>
  <c r="D25" i="21"/>
  <c r="D26" i="21"/>
  <c r="D27" i="21"/>
  <c r="D28" i="21"/>
  <c r="D29" i="21"/>
  <c r="D30" i="21"/>
  <c r="D31" i="21"/>
  <c r="D32" i="21"/>
  <c r="D33" i="21"/>
  <c r="E33" i="21" s="1"/>
  <c r="D34" i="21"/>
  <c r="D35" i="21"/>
  <c r="D36" i="21"/>
  <c r="D37" i="21"/>
  <c r="D38" i="21"/>
  <c r="D39" i="21"/>
  <c r="D40" i="21"/>
  <c r="L44" i="21"/>
  <c r="D5" i="22"/>
  <c r="C16" i="22"/>
  <c r="D6" i="22"/>
  <c r="D7" i="22"/>
  <c r="D8" i="22"/>
  <c r="D9" i="22"/>
  <c r="D10" i="22"/>
  <c r="D11" i="22"/>
  <c r="E11" i="22" s="1"/>
  <c r="D12" i="22"/>
  <c r="D13" i="22"/>
  <c r="D14" i="22"/>
  <c r="D15" i="22"/>
  <c r="D16" i="22"/>
  <c r="D17" i="22"/>
  <c r="D18" i="22"/>
  <c r="D19" i="22"/>
  <c r="E19" i="22" s="1"/>
  <c r="D20" i="22"/>
  <c r="D21" i="22"/>
  <c r="E21" i="22" s="1"/>
  <c r="D22" i="22"/>
  <c r="D23" i="22"/>
  <c r="D24" i="22"/>
  <c r="D25" i="22"/>
  <c r="D26" i="22"/>
  <c r="D27" i="22"/>
  <c r="E27" i="22" s="1"/>
  <c r="D28" i="22"/>
  <c r="D29" i="22"/>
  <c r="D30" i="22"/>
  <c r="D31" i="22"/>
  <c r="D32" i="22"/>
  <c r="D33" i="22"/>
  <c r="D34" i="22"/>
  <c r="D35" i="22"/>
  <c r="D36" i="22"/>
  <c r="D37" i="22"/>
  <c r="E37" i="22" s="1"/>
  <c r="D38" i="22"/>
  <c r="D39" i="22"/>
  <c r="D40" i="22"/>
  <c r="L44" i="22"/>
  <c r="D5" i="23"/>
  <c r="C17" i="23"/>
  <c r="C44" i="23" s="1"/>
  <c r="D6" i="23"/>
  <c r="D7" i="23"/>
  <c r="D8" i="23"/>
  <c r="E8" i="23" s="1"/>
  <c r="D9" i="23"/>
  <c r="D10" i="23"/>
  <c r="D11" i="23"/>
  <c r="D12" i="23"/>
  <c r="D13" i="23"/>
  <c r="E13" i="23" s="1"/>
  <c r="D14" i="23"/>
  <c r="D15" i="23"/>
  <c r="D16" i="23"/>
  <c r="D17" i="23"/>
  <c r="D18" i="23"/>
  <c r="D19" i="23"/>
  <c r="D20" i="23"/>
  <c r="D21" i="23"/>
  <c r="E21" i="23" s="1"/>
  <c r="D22" i="23"/>
  <c r="D23" i="23"/>
  <c r="D24" i="23"/>
  <c r="D25" i="23"/>
  <c r="D26" i="23"/>
  <c r="D27" i="23"/>
  <c r="D28" i="23"/>
  <c r="D29" i="23"/>
  <c r="E29" i="23" s="1"/>
  <c r="D30" i="23"/>
  <c r="D31" i="23"/>
  <c r="D32" i="23"/>
  <c r="D33" i="23"/>
  <c r="D34" i="23"/>
  <c r="E34" i="23" s="1"/>
  <c r="D35" i="23"/>
  <c r="D36" i="23"/>
  <c r="D37" i="23"/>
  <c r="D38" i="23"/>
  <c r="D39" i="23"/>
  <c r="D40" i="23"/>
  <c r="L44" i="23"/>
  <c r="D5" i="24"/>
  <c r="C18" i="24"/>
  <c r="D6" i="24"/>
  <c r="D7" i="24"/>
  <c r="E7" i="24" s="1"/>
  <c r="D8" i="24"/>
  <c r="D9" i="24"/>
  <c r="D10" i="24"/>
  <c r="D11" i="24"/>
  <c r="D12" i="24"/>
  <c r="D13" i="24"/>
  <c r="D14" i="24"/>
  <c r="D15" i="24"/>
  <c r="E15" i="24" s="1"/>
  <c r="D16" i="24"/>
  <c r="D17" i="24"/>
  <c r="D18" i="24"/>
  <c r="D19" i="24"/>
  <c r="D20" i="24"/>
  <c r="D21" i="24"/>
  <c r="E21" i="24" s="1"/>
  <c r="D22" i="24"/>
  <c r="D23" i="24"/>
  <c r="E23" i="24" s="1"/>
  <c r="D24" i="24"/>
  <c r="D25" i="24"/>
  <c r="D26" i="24"/>
  <c r="D27" i="24"/>
  <c r="D28" i="24"/>
  <c r="D29" i="24"/>
  <c r="D30" i="24"/>
  <c r="D31" i="24"/>
  <c r="E31" i="24" s="1"/>
  <c r="D32" i="24"/>
  <c r="D33" i="24"/>
  <c r="D34" i="24"/>
  <c r="D35" i="24"/>
  <c r="D36" i="24"/>
  <c r="D37" i="24"/>
  <c r="E37" i="24" s="1"/>
  <c r="D38" i="24"/>
  <c r="D39" i="24"/>
  <c r="D40" i="24"/>
  <c r="L44" i="24"/>
  <c r="D5" i="25"/>
  <c r="C19" i="25"/>
  <c r="C44" i="25" s="1"/>
  <c r="D6" i="25"/>
  <c r="D7" i="25"/>
  <c r="D8" i="25"/>
  <c r="D9" i="25"/>
  <c r="E9" i="25" s="1"/>
  <c r="D10" i="25"/>
  <c r="D11" i="25"/>
  <c r="D12" i="25"/>
  <c r="D13" i="25"/>
  <c r="D14" i="25"/>
  <c r="D15" i="25"/>
  <c r="D16" i="25"/>
  <c r="E16" i="25" s="1"/>
  <c r="D17" i="25"/>
  <c r="D18" i="25"/>
  <c r="D19" i="25"/>
  <c r="D20" i="25"/>
  <c r="D21" i="25"/>
  <c r="D22" i="25"/>
  <c r="D23" i="25"/>
  <c r="D24" i="25"/>
  <c r="D25" i="25"/>
  <c r="E25" i="25" s="1"/>
  <c r="D26" i="25"/>
  <c r="D27" i="25"/>
  <c r="D28" i="25"/>
  <c r="D29" i="25"/>
  <c r="D30" i="25"/>
  <c r="D31" i="25"/>
  <c r="E31" i="25" s="1"/>
  <c r="D32" i="25"/>
  <c r="D33" i="25"/>
  <c r="E33" i="25" s="1"/>
  <c r="G33" i="25" s="1"/>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E7" i="28" s="1"/>
  <c r="D8" i="28"/>
  <c r="D9" i="28"/>
  <c r="D10" i="28"/>
  <c r="D11" i="28"/>
  <c r="D12" i="28"/>
  <c r="D13" i="28"/>
  <c r="D14" i="28"/>
  <c r="D15" i="28"/>
  <c r="E15" i="28" s="1"/>
  <c r="D16" i="28"/>
  <c r="D17" i="28"/>
  <c r="D18" i="28"/>
  <c r="D19" i="28"/>
  <c r="D20" i="28"/>
  <c r="D21" i="28"/>
  <c r="D22" i="28"/>
  <c r="D23" i="28"/>
  <c r="E23" i="28" s="1"/>
  <c r="D24" i="28"/>
  <c r="E24" i="28" s="1"/>
  <c r="D25" i="28"/>
  <c r="D26" i="28"/>
  <c r="D27" i="28"/>
  <c r="D28" i="28"/>
  <c r="D29" i="28"/>
  <c r="D30" i="28"/>
  <c r="D31" i="28"/>
  <c r="E31" i="28" s="1"/>
  <c r="D32" i="28"/>
  <c r="D33" i="28"/>
  <c r="D34" i="28"/>
  <c r="D35" i="28"/>
  <c r="D36" i="28"/>
  <c r="D37" i="28"/>
  <c r="D38" i="28"/>
  <c r="D39" i="28"/>
  <c r="E39" i="28" s="1"/>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E11" i="31" s="1"/>
  <c r="D12" i="31"/>
  <c r="D13" i="31"/>
  <c r="D14" i="31"/>
  <c r="D15" i="31"/>
  <c r="D16" i="31"/>
  <c r="D17" i="31"/>
  <c r="D18" i="31"/>
  <c r="D19" i="31"/>
  <c r="E19" i="31" s="1"/>
  <c r="D20" i="31"/>
  <c r="D21" i="31"/>
  <c r="D22" i="31"/>
  <c r="D23" i="31"/>
  <c r="D24" i="31"/>
  <c r="D25" i="31"/>
  <c r="D26" i="31"/>
  <c r="D27" i="31"/>
  <c r="E27" i="31" s="1"/>
  <c r="G27" i="31" s="1"/>
  <c r="D28" i="31"/>
  <c r="D29" i="31"/>
  <c r="D30" i="31"/>
  <c r="D31" i="31"/>
  <c r="D32" i="31"/>
  <c r="D33" i="31"/>
  <c r="D34" i="31"/>
  <c r="D35" i="31"/>
  <c r="E35" i="31" s="1"/>
  <c r="D36" i="31"/>
  <c r="D37" i="31"/>
  <c r="D38" i="31"/>
  <c r="D39" i="31"/>
  <c r="D40" i="31"/>
  <c r="L44" i="31"/>
  <c r="D5" i="30"/>
  <c r="C24" i="30"/>
  <c r="C44" i="30" s="1"/>
  <c r="D6" i="30"/>
  <c r="D7" i="30"/>
  <c r="D8" i="30"/>
  <c r="D9" i="30"/>
  <c r="D10" i="30"/>
  <c r="D11" i="30"/>
  <c r="D12" i="30"/>
  <c r="D13" i="30"/>
  <c r="E13" i="30" s="1"/>
  <c r="D14" i="30"/>
  <c r="D15" i="30"/>
  <c r="D16" i="30"/>
  <c r="D17" i="30"/>
  <c r="D18" i="30"/>
  <c r="E18" i="30" s="1"/>
  <c r="D19" i="30"/>
  <c r="D20" i="30"/>
  <c r="D21" i="30"/>
  <c r="E21" i="30" s="1"/>
  <c r="D22" i="30"/>
  <c r="D23" i="30"/>
  <c r="D24" i="30"/>
  <c r="D25" i="30"/>
  <c r="D26" i="30"/>
  <c r="D27" i="30"/>
  <c r="D28" i="30"/>
  <c r="D29" i="30"/>
  <c r="E29" i="30" s="1"/>
  <c r="D30" i="30"/>
  <c r="D31" i="30"/>
  <c r="D32" i="30"/>
  <c r="D33" i="30"/>
  <c r="D34" i="30"/>
  <c r="E34" i="30" s="1"/>
  <c r="D35" i="30"/>
  <c r="D36" i="30"/>
  <c r="D37" i="30"/>
  <c r="E37" i="30" s="1"/>
  <c r="D38" i="30"/>
  <c r="D39" i="30"/>
  <c r="E39" i="30" s="1"/>
  <c r="D40" i="30"/>
  <c r="L44" i="30"/>
  <c r="D5" i="32"/>
  <c r="C26" i="32"/>
  <c r="C44" i="32" s="1"/>
  <c r="D6" i="32"/>
  <c r="D7" i="32"/>
  <c r="E7" i="32" s="1"/>
  <c r="D8" i="32"/>
  <c r="D9" i="32"/>
  <c r="D10" i="32"/>
  <c r="D11" i="32"/>
  <c r="D12" i="32"/>
  <c r="D13" i="32"/>
  <c r="D14" i="32"/>
  <c r="D15" i="32"/>
  <c r="E15" i="32" s="1"/>
  <c r="D16" i="32"/>
  <c r="D17" i="32"/>
  <c r="D18" i="32"/>
  <c r="D19" i="32"/>
  <c r="D20" i="32"/>
  <c r="D21" i="32"/>
  <c r="D22" i="32"/>
  <c r="D23" i="32"/>
  <c r="E23" i="32" s="1"/>
  <c r="D24" i="32"/>
  <c r="D25" i="32"/>
  <c r="D26" i="32"/>
  <c r="D27" i="32"/>
  <c r="D28" i="32"/>
  <c r="D29" i="32"/>
  <c r="D30" i="32"/>
  <c r="D31" i="32"/>
  <c r="E31" i="32" s="1"/>
  <c r="D32" i="32"/>
  <c r="D33" i="32"/>
  <c r="D34" i="32"/>
  <c r="D35" i="32"/>
  <c r="D36" i="32"/>
  <c r="D37" i="32"/>
  <c r="D38" i="32"/>
  <c r="D39" i="32"/>
  <c r="E39" i="32" s="1"/>
  <c r="D40" i="32"/>
  <c r="L44" i="32"/>
  <c r="D5" i="33"/>
  <c r="C27" i="33"/>
  <c r="C44" i="33" s="1"/>
  <c r="D6" i="33"/>
  <c r="D7" i="33"/>
  <c r="D8" i="33"/>
  <c r="D9" i="33"/>
  <c r="E9" i="33" s="1"/>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E33" i="33" s="1"/>
  <c r="D34" i="33"/>
  <c r="D35" i="33"/>
  <c r="D36" i="33"/>
  <c r="D37" i="33"/>
  <c r="D38" i="33"/>
  <c r="D39" i="33"/>
  <c r="D40" i="33"/>
  <c r="L44" i="33"/>
  <c r="D5" i="34"/>
  <c r="C28" i="34"/>
  <c r="D6" i="34"/>
  <c r="D7" i="34"/>
  <c r="D8" i="34"/>
  <c r="D9" i="34"/>
  <c r="D10" i="34"/>
  <c r="D11" i="34"/>
  <c r="E11" i="34" s="1"/>
  <c r="D12" i="34"/>
  <c r="D13" i="34"/>
  <c r="D14" i="34"/>
  <c r="D15" i="34"/>
  <c r="D16" i="34"/>
  <c r="D17" i="34"/>
  <c r="D18" i="34"/>
  <c r="D19" i="34"/>
  <c r="E19" i="34" s="1"/>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E13" i="35" s="1"/>
  <c r="D14" i="35"/>
  <c r="D15" i="35"/>
  <c r="D16" i="35"/>
  <c r="D17" i="35"/>
  <c r="D18" i="35"/>
  <c r="D19" i="35"/>
  <c r="D20" i="35"/>
  <c r="D21" i="35"/>
  <c r="E21" i="35" s="1"/>
  <c r="D22" i="35"/>
  <c r="D23" i="35"/>
  <c r="D24" i="35"/>
  <c r="D25" i="35"/>
  <c r="D26" i="35"/>
  <c r="D27" i="35"/>
  <c r="D28" i="35"/>
  <c r="D29" i="35"/>
  <c r="E29" i="35" s="1"/>
  <c r="D30" i="35"/>
  <c r="D31" i="35"/>
  <c r="D32" i="35"/>
  <c r="D33" i="35"/>
  <c r="D34" i="35"/>
  <c r="D35" i="35"/>
  <c r="D36" i="35"/>
  <c r="D37" i="35"/>
  <c r="E37" i="35" s="1"/>
  <c r="D38" i="35"/>
  <c r="D39" i="35"/>
  <c r="D40" i="35"/>
  <c r="L44" i="35"/>
  <c r="D5" i="36"/>
  <c r="E5" i="36" s="1"/>
  <c r="C30" i="36"/>
  <c r="C44" i="36" s="1"/>
  <c r="D6" i="36"/>
  <c r="D7" i="36"/>
  <c r="E7" i="36" s="1"/>
  <c r="D8" i="36"/>
  <c r="D9" i="36"/>
  <c r="D10" i="36"/>
  <c r="D11" i="36"/>
  <c r="D12" i="36"/>
  <c r="D13" i="36"/>
  <c r="E13" i="36" s="1"/>
  <c r="D14" i="36"/>
  <c r="D15" i="36"/>
  <c r="E15" i="36" s="1"/>
  <c r="D16" i="36"/>
  <c r="D17" i="36"/>
  <c r="D18" i="36"/>
  <c r="D19" i="36"/>
  <c r="D20" i="36"/>
  <c r="E20" i="36" s="1"/>
  <c r="D21" i="36"/>
  <c r="D22" i="36"/>
  <c r="D23" i="36"/>
  <c r="E23" i="36" s="1"/>
  <c r="D24" i="36"/>
  <c r="D25" i="36"/>
  <c r="D26" i="36"/>
  <c r="D27" i="36"/>
  <c r="D28" i="36"/>
  <c r="D29" i="36"/>
  <c r="D30" i="36"/>
  <c r="D31" i="36"/>
  <c r="D32" i="36"/>
  <c r="D33" i="36"/>
  <c r="D34" i="36"/>
  <c r="D35" i="36"/>
  <c r="D36" i="36"/>
  <c r="D37" i="36"/>
  <c r="D38" i="36"/>
  <c r="D39" i="36"/>
  <c r="E39" i="36" s="1"/>
  <c r="D40" i="36"/>
  <c r="L44" i="36"/>
  <c r="D5" i="37"/>
  <c r="C31" i="37"/>
  <c r="C44" i="37" s="1"/>
  <c r="D6" i="37"/>
  <c r="D7" i="37"/>
  <c r="D8" i="37"/>
  <c r="D9" i="37"/>
  <c r="E9" i="37" s="1"/>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E18" i="38" s="1"/>
  <c r="D19" i="38"/>
  <c r="D20" i="38"/>
  <c r="D21" i="38"/>
  <c r="D22" i="38"/>
  <c r="D23" i="38"/>
  <c r="D24" i="38"/>
  <c r="D25" i="38"/>
  <c r="D26" i="38"/>
  <c r="D27" i="38"/>
  <c r="D28" i="38"/>
  <c r="D29" i="38"/>
  <c r="D30" i="38"/>
  <c r="D31" i="38"/>
  <c r="E31" i="38" s="1"/>
  <c r="D32" i="38"/>
  <c r="D33" i="38"/>
  <c r="D34" i="38"/>
  <c r="E34" i="38" s="1"/>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D17" i="40"/>
  <c r="D18" i="40"/>
  <c r="D19" i="40"/>
  <c r="D20" i="40"/>
  <c r="D21" i="40"/>
  <c r="E21" i="40" s="1"/>
  <c r="D22" i="40"/>
  <c r="E22" i="40" s="1"/>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E16" i="41" s="1"/>
  <c r="D17" i="41"/>
  <c r="D18" i="41"/>
  <c r="D19" i="41"/>
  <c r="D20" i="41"/>
  <c r="D21" i="41"/>
  <c r="D22" i="41"/>
  <c r="D23" i="41"/>
  <c r="D24" i="41"/>
  <c r="D25" i="41"/>
  <c r="D26" i="41"/>
  <c r="D27" i="41"/>
  <c r="D28" i="41"/>
  <c r="D29" i="41"/>
  <c r="D30" i="41"/>
  <c r="D31" i="41"/>
  <c r="D32" i="41"/>
  <c r="D33" i="41"/>
  <c r="D34" i="41"/>
  <c r="D35" i="41"/>
  <c r="D36" i="41"/>
  <c r="D37" i="41"/>
  <c r="D38" i="41"/>
  <c r="D39" i="41"/>
  <c r="D40" i="41"/>
  <c r="E40" i="41" s="1"/>
  <c r="L44" i="41"/>
  <c r="D5" i="42"/>
  <c r="C36" i="42"/>
  <c r="D6" i="42"/>
  <c r="D7" i="42"/>
  <c r="D8" i="42"/>
  <c r="D9" i="42"/>
  <c r="D10" i="42"/>
  <c r="E10" i="42" s="1"/>
  <c r="D11" i="42"/>
  <c r="D12" i="42"/>
  <c r="D13" i="42"/>
  <c r="D14" i="42"/>
  <c r="D15" i="42"/>
  <c r="D16" i="42"/>
  <c r="D17" i="42"/>
  <c r="D18" i="42"/>
  <c r="E18" i="42" s="1"/>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V23" i="44"/>
  <c r="D24" i="44"/>
  <c r="D25" i="44"/>
  <c r="D26" i="44"/>
  <c r="D27" i="44"/>
  <c r="D28" i="44"/>
  <c r="D29" i="44"/>
  <c r="D30" i="44"/>
  <c r="D31" i="44"/>
  <c r="D32" i="44"/>
  <c r="E32" i="44" s="1"/>
  <c r="D33" i="44"/>
  <c r="D34" i="44"/>
  <c r="D35" i="44"/>
  <c r="E35" i="44" s="1"/>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E37" i="43" s="1"/>
  <c r="D38" i="43"/>
  <c r="D39" i="43"/>
  <c r="D40" i="43"/>
  <c r="D44" i="43"/>
  <c r="L44" i="43"/>
  <c r="O28" i="4"/>
  <c r="P28" i="4" s="1"/>
  <c r="C28" i="4" s="1"/>
  <c r="P25" i="24" s="1"/>
  <c r="O8" i="4"/>
  <c r="P8" i="4" s="1"/>
  <c r="C8" i="4"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V23" i="49"/>
  <c r="V23" i="8"/>
  <c r="E6" i="44"/>
  <c r="E26" i="34"/>
  <c r="E31" i="34"/>
  <c r="E18" i="28"/>
  <c r="E6" i="26"/>
  <c r="E33" i="26"/>
  <c r="E37" i="26"/>
  <c r="E34" i="26"/>
  <c r="E18" i="26"/>
  <c r="E10" i="26"/>
  <c r="E17" i="26"/>
  <c r="E22" i="26"/>
  <c r="E19" i="25"/>
  <c r="E6" i="25"/>
  <c r="E35" i="25"/>
  <c r="E39" i="25"/>
  <c r="E40" i="25"/>
  <c r="E36" i="25"/>
  <c r="E14" i="25"/>
  <c r="E38" i="25"/>
  <c r="E8" i="25"/>
  <c r="E17" i="23"/>
  <c r="E16" i="23"/>
  <c r="E22" i="23"/>
  <c r="E6" i="23"/>
  <c r="E33" i="23"/>
  <c r="E9" i="23"/>
  <c r="E17" i="19"/>
  <c r="E40" i="18"/>
  <c r="E29" i="18"/>
  <c r="E13" i="18"/>
  <c r="E31" i="18"/>
  <c r="E36" i="18"/>
  <c r="E20" i="18"/>
  <c r="E27" i="17"/>
  <c r="E39" i="17"/>
  <c r="E7" i="17"/>
  <c r="E13" i="16"/>
  <c r="E8" i="16"/>
  <c r="E21" i="16"/>
  <c r="E39" i="15"/>
  <c r="E10" i="15"/>
  <c r="E5" i="15"/>
  <c r="E35" i="15"/>
  <c r="E6" i="15"/>
  <c r="E5" i="12"/>
  <c r="E7" i="12"/>
  <c r="E12" i="12"/>
  <c r="E29" i="12"/>
  <c r="E14" i="12"/>
  <c r="E37" i="13"/>
  <c r="E33" i="13"/>
  <c r="E24" i="13"/>
  <c r="E18" i="13"/>
  <c r="E9" i="13"/>
  <c r="E28" i="13"/>
  <c r="E17" i="13"/>
  <c r="E29" i="8"/>
  <c r="E16" i="8"/>
  <c r="E31" i="8"/>
  <c r="E20" i="8"/>
  <c r="E40" i="8"/>
  <c r="E32" i="8"/>
  <c r="E30" i="8"/>
  <c r="E15" i="8"/>
  <c r="D36" i="4"/>
  <c r="E29" i="41"/>
  <c r="F25" i="29"/>
  <c r="F25" i="21"/>
  <c r="P25" i="42"/>
  <c r="F25" i="44"/>
  <c r="F25" i="30"/>
  <c r="P25" i="38"/>
  <c r="F25" i="28"/>
  <c r="P25" i="27"/>
  <c r="F25" i="19"/>
  <c r="P25" i="30"/>
  <c r="F25" i="14"/>
  <c r="P25" i="36"/>
  <c r="E12" i="30"/>
  <c r="E20" i="30"/>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8" i="44"/>
  <c r="E14" i="44"/>
  <c r="E16" i="44"/>
  <c r="E18" i="44"/>
  <c r="E21" i="44"/>
  <c r="E22" i="44"/>
  <c r="E24" i="44"/>
  <c r="E25" i="44"/>
  <c r="E28" i="44"/>
  <c r="E31" i="44"/>
  <c r="E36" i="44"/>
  <c r="E40" i="44"/>
  <c r="E33" i="44"/>
  <c r="E18" i="34"/>
  <c r="E14" i="34"/>
  <c r="E12" i="33"/>
  <c r="G12" i="33" s="1"/>
  <c r="E15" i="33"/>
  <c r="E16" i="33"/>
  <c r="E21" i="33"/>
  <c r="E25" i="33"/>
  <c r="E30" i="33"/>
  <c r="E18" i="24"/>
  <c r="E28" i="16"/>
  <c r="E33" i="16"/>
  <c r="E35" i="16"/>
  <c r="E32" i="16"/>
  <c r="E40" i="16"/>
  <c r="E37" i="16"/>
  <c r="E24" i="16"/>
  <c r="E20" i="16"/>
  <c r="E16" i="16"/>
  <c r="E19" i="16"/>
  <c r="E28" i="29"/>
  <c r="N8" i="14"/>
  <c r="N8" i="15"/>
  <c r="N8" i="17"/>
  <c r="N8" i="20"/>
  <c r="N8" i="19"/>
  <c r="N8" i="21"/>
  <c r="N8" i="23"/>
  <c r="N8" i="25"/>
  <c r="N8" i="35"/>
  <c r="N8" i="41"/>
  <c r="N8" i="44"/>
  <c r="N8" i="18"/>
  <c r="N8" i="27"/>
  <c r="N8" i="30"/>
  <c r="N8" i="33"/>
  <c r="N8" i="38"/>
  <c r="N8" i="12"/>
  <c r="N8" i="31"/>
  <c r="N8" i="39"/>
  <c r="N8" i="43"/>
  <c r="E30" i="36"/>
  <c r="E31" i="36"/>
  <c r="N28" i="12"/>
  <c r="N28" i="24"/>
  <c r="N28" i="16"/>
  <c r="V23" i="13"/>
  <c r="V23" i="19"/>
  <c r="V23" i="31"/>
  <c r="V23" i="38"/>
  <c r="E38" i="15"/>
  <c r="V24" i="14"/>
  <c r="V24" i="15"/>
  <c r="V24" i="21"/>
  <c r="V24" i="24"/>
  <c r="E26" i="23"/>
  <c r="E26" i="15"/>
  <c r="E30" i="15"/>
  <c r="E12" i="15"/>
  <c r="G12" i="15" s="1"/>
  <c r="E15" i="15"/>
  <c r="E18" i="15"/>
  <c r="E19" i="15"/>
  <c r="E23" i="15"/>
  <c r="E25" i="15"/>
  <c r="E27" i="15"/>
  <c r="E34" i="15"/>
  <c r="E31" i="15"/>
  <c r="N18" i="16"/>
  <c r="E14" i="17"/>
  <c r="E15" i="17"/>
  <c r="E18"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6" i="12"/>
  <c r="N8" i="24"/>
  <c r="N8" i="28"/>
  <c r="N8" i="29"/>
  <c r="N8" i="32"/>
  <c r="N18" i="24"/>
  <c r="N18" i="32"/>
  <c r="N18" i="30"/>
  <c r="X8" i="21"/>
  <c r="X28" i="32"/>
  <c r="X28" i="50"/>
  <c r="X8" i="36"/>
  <c r="X7" i="37"/>
  <c r="V13" i="16"/>
  <c r="V13" i="20"/>
  <c r="V13" i="26"/>
  <c r="V13" i="35"/>
  <c r="V13" i="37"/>
  <c r="V13" i="42"/>
  <c r="V13" i="17"/>
  <c r="V13" i="24"/>
  <c r="V13" i="30"/>
  <c r="V13" i="27"/>
  <c r="V13" i="38"/>
  <c r="V13" i="43"/>
  <c r="V13" i="49"/>
  <c r="V13" i="33"/>
  <c r="V13" i="48"/>
  <c r="X36" i="40"/>
  <c r="V16" i="21"/>
  <c r="V13" i="50"/>
  <c r="X12" i="23"/>
  <c r="V27" i="31"/>
  <c r="V12" i="20"/>
  <c r="V12" i="26"/>
  <c r="V12" i="28"/>
  <c r="V12" i="35"/>
  <c r="V12" i="36"/>
  <c r="V12" i="37"/>
  <c r="V12" i="41"/>
  <c r="V12" i="42"/>
  <c r="V28" i="25"/>
  <c r="V28" i="27"/>
  <c r="V28" i="28"/>
  <c r="V28" i="29"/>
  <c r="V23" i="29"/>
  <c r="V18" i="24"/>
  <c r="V18" i="29"/>
  <c r="E41" i="4"/>
  <c r="X38" i="14" s="1"/>
  <c r="N16" i="17"/>
  <c r="N30" i="33"/>
  <c r="N28" i="35"/>
  <c r="N20" i="17"/>
  <c r="N20" i="19"/>
  <c r="N20" i="35"/>
  <c r="N18" i="20"/>
  <c r="N18" i="35"/>
  <c r="N18" i="34"/>
  <c r="N8" i="22"/>
  <c r="N8" i="26"/>
  <c r="N8" i="34"/>
  <c r="N8" i="16"/>
  <c r="N8" i="36"/>
  <c r="N8" i="37"/>
  <c r="D10" i="4"/>
  <c r="D11" i="4"/>
  <c r="D12" i="4"/>
  <c r="D13" i="4"/>
  <c r="V10" i="30" s="1"/>
  <c r="D14" i="4"/>
  <c r="D37" i="4"/>
  <c r="D39" i="4"/>
  <c r="V36" i="23" s="1"/>
  <c r="X36" i="38"/>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38" i="18"/>
  <c r="E16" i="18"/>
  <c r="E30" i="14"/>
  <c r="E17" i="14"/>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F10" i="52"/>
  <c r="N8" i="8"/>
  <c r="N8" i="42"/>
  <c r="N8" i="40"/>
  <c r="F25" i="38"/>
  <c r="V9" i="26"/>
  <c r="V9" i="39"/>
  <c r="P27" i="8"/>
  <c r="F27" i="8"/>
  <c r="F5" i="40"/>
  <c r="N30" i="15"/>
  <c r="E25" i="4"/>
  <c r="X22" i="13" s="1"/>
  <c r="D25" i="4"/>
  <c r="V22" i="34" s="1"/>
  <c r="E38" i="34"/>
  <c r="E19" i="29"/>
  <c r="E20" i="19"/>
  <c r="O35" i="4"/>
  <c r="P35" i="4" s="1"/>
  <c r="C35" i="4" s="1"/>
  <c r="F32" i="42" s="1"/>
  <c r="V28" i="18"/>
  <c r="V28" i="24"/>
  <c r="V28" i="31"/>
  <c r="V28" i="35"/>
  <c r="V28" i="20"/>
  <c r="V28" i="21"/>
  <c r="V28" i="34"/>
  <c r="V28" i="36"/>
  <c r="V28" i="30"/>
  <c r="V28" i="33"/>
  <c r="V28" i="42"/>
  <c r="V28" i="43"/>
  <c r="V28" i="13"/>
  <c r="V23" i="18"/>
  <c r="V23" i="27"/>
  <c r="V23" i="17"/>
  <c r="V23" i="24"/>
  <c r="V23" i="30"/>
  <c r="V23" i="35"/>
  <c r="V18" i="21"/>
  <c r="V18" i="25"/>
  <c r="V18" i="32"/>
  <c r="V18" i="37"/>
  <c r="V18" i="31"/>
  <c r="V18" i="35"/>
  <c r="V18" i="15"/>
  <c r="V18" i="30"/>
  <c r="V18" i="33"/>
  <c r="V13" i="51"/>
  <c r="V12" i="23"/>
  <c r="V12" i="31"/>
  <c r="V12" i="38"/>
  <c r="V12" i="13"/>
  <c r="E40" i="38"/>
  <c r="E26" i="26"/>
  <c r="E12" i="16"/>
  <c r="E6" i="36"/>
  <c r="E29" i="36"/>
  <c r="E20" i="25"/>
  <c r="E11" i="25"/>
  <c r="E8" i="15"/>
  <c r="E45" i="4"/>
  <c r="X42" i="30" s="1"/>
  <c r="E12" i="35"/>
  <c r="E24" i="35"/>
  <c r="E27" i="16"/>
  <c r="L44" i="49"/>
  <c r="V37" i="21"/>
  <c r="V37" i="36"/>
  <c r="V37" i="42"/>
  <c r="V37" i="37"/>
  <c r="V37" i="43"/>
  <c r="V37" i="30"/>
  <c r="V37" i="8"/>
  <c r="V37" i="52"/>
  <c r="V37" i="14"/>
  <c r="V37" i="22"/>
  <c r="V17" i="27"/>
  <c r="V17" i="37"/>
  <c r="V17" i="26"/>
  <c r="V17" i="22"/>
  <c r="V22" i="22"/>
  <c r="V22" i="24"/>
  <c r="V40" i="13"/>
  <c r="V40" i="24"/>
  <c r="V40" i="37"/>
  <c r="E22" i="42"/>
  <c r="E23" i="42"/>
  <c r="E38" i="42"/>
  <c r="E7" i="42"/>
  <c r="E8" i="42"/>
  <c r="E27" i="42"/>
  <c r="E42" i="42"/>
  <c r="E6" i="42"/>
  <c r="E24" i="42"/>
  <c r="E11" i="42"/>
  <c r="E12" i="42"/>
  <c r="E43" i="42"/>
  <c r="E19" i="42"/>
  <c r="E5" i="42"/>
  <c r="E14" i="42"/>
  <c r="E15" i="42"/>
  <c r="E17" i="42"/>
  <c r="E20" i="42"/>
  <c r="E28" i="42"/>
  <c r="E13" i="42"/>
  <c r="E30" i="41"/>
  <c r="E31" i="41"/>
  <c r="E21" i="41"/>
  <c r="E13" i="41"/>
  <c r="E43" i="41"/>
  <c r="E22" i="41"/>
  <c r="E28" i="41"/>
  <c r="E6" i="41"/>
  <c r="E33" i="41"/>
  <c r="E10" i="41"/>
  <c r="E37" i="41"/>
  <c r="E17" i="41"/>
  <c r="E20" i="41"/>
  <c r="E7" i="40"/>
  <c r="E27" i="40"/>
  <c r="E39" i="40"/>
  <c r="E24" i="40"/>
  <c r="E36" i="40"/>
  <c r="E32" i="39"/>
  <c r="E43" i="38"/>
  <c r="E20" i="38"/>
  <c r="E42" i="38"/>
  <c r="E21" i="38"/>
  <c r="E25" i="38"/>
  <c r="E35" i="38"/>
  <c r="E24" i="38"/>
  <c r="E31" i="37"/>
  <c r="E13" i="37"/>
  <c r="E43" i="37"/>
  <c r="E5" i="37"/>
  <c r="E24" i="37"/>
  <c r="E32" i="37"/>
  <c r="E12" i="37"/>
  <c r="E39" i="37"/>
  <c r="E8" i="37"/>
  <c r="E35" i="36"/>
  <c r="E27" i="36"/>
  <c r="E25" i="36"/>
  <c r="E17" i="36"/>
  <c r="E17" i="35"/>
  <c r="E16" i="35"/>
  <c r="E39" i="35"/>
  <c r="E33" i="35"/>
  <c r="E23" i="35"/>
  <c r="E31" i="35"/>
  <c r="E36" i="35"/>
  <c r="E41" i="35"/>
  <c r="E19" i="35"/>
  <c r="E34" i="35"/>
  <c r="E8" i="35"/>
  <c r="E42" i="35"/>
  <c r="E9" i="35"/>
  <c r="E15" i="35"/>
  <c r="E32" i="35"/>
  <c r="E28" i="35"/>
  <c r="E35" i="35"/>
  <c r="E5" i="35"/>
  <c r="E40" i="35"/>
  <c r="E25" i="35"/>
  <c r="E42" i="34"/>
  <c r="E25" i="34"/>
  <c r="E39" i="34"/>
  <c r="E23" i="34"/>
  <c r="E39" i="33"/>
  <c r="E24" i="33"/>
  <c r="E29" i="33"/>
  <c r="E8" i="33"/>
  <c r="E7" i="33"/>
  <c r="E31" i="33"/>
  <c r="E23" i="33"/>
  <c r="E20" i="33"/>
  <c r="E17" i="33"/>
  <c r="E13" i="33"/>
  <c r="E11" i="33"/>
  <c r="E27" i="33"/>
  <c r="E43" i="32"/>
  <c r="E37" i="32"/>
  <c r="E29" i="32"/>
  <c r="E21" i="32"/>
  <c r="E27" i="32"/>
  <c r="E9" i="32"/>
  <c r="E32" i="32"/>
  <c r="E17" i="32"/>
  <c r="E11" i="32"/>
  <c r="E41" i="32"/>
  <c r="E28" i="32"/>
  <c r="E35" i="32"/>
  <c r="E25" i="32"/>
  <c r="E19" i="32"/>
  <c r="E33" i="32"/>
  <c r="E13" i="32"/>
  <c r="E34" i="32"/>
  <c r="E14" i="32"/>
  <c r="E42" i="32"/>
  <c r="E38" i="31"/>
  <c r="E30" i="31"/>
  <c r="E9" i="31"/>
  <c r="E33" i="31"/>
  <c r="E14" i="31"/>
  <c r="E34" i="31"/>
  <c r="E17" i="31"/>
  <c r="E6" i="31"/>
  <c r="E41" i="31"/>
  <c r="E26" i="31"/>
  <c r="E13" i="31"/>
  <c r="E7" i="31"/>
  <c r="E23" i="31"/>
  <c r="E42" i="31"/>
  <c r="E15" i="31"/>
  <c r="E39" i="31"/>
  <c r="E31" i="31"/>
  <c r="E37" i="31"/>
  <c r="E29" i="31"/>
  <c r="E22" i="31"/>
  <c r="E10" i="31"/>
  <c r="E41" i="30"/>
  <c r="E5" i="30"/>
  <c r="E40" i="30"/>
  <c r="E31" i="30"/>
  <c r="E23" i="30"/>
  <c r="E16" i="30"/>
  <c r="E27" i="30"/>
  <c r="E8" i="30"/>
  <c r="E6" i="30"/>
  <c r="E36" i="30"/>
  <c r="E19" i="30"/>
  <c r="E11" i="30"/>
  <c r="E28" i="30"/>
  <c r="E35" i="30"/>
  <c r="E7" i="30"/>
  <c r="E25" i="30"/>
  <c r="E15" i="30"/>
  <c r="E43" i="29"/>
  <c r="E11" i="29"/>
  <c r="E8" i="29"/>
  <c r="E35" i="29"/>
  <c r="E40" i="29"/>
  <c r="E9" i="28"/>
  <c r="E19" i="28"/>
  <c r="E30" i="28"/>
  <c r="E10" i="28"/>
  <c r="E29" i="28"/>
  <c r="E14" i="28"/>
  <c r="E13" i="28"/>
  <c r="E27" i="28"/>
  <c r="E37" i="28"/>
  <c r="E11" i="28"/>
  <c r="E41" i="28"/>
  <c r="E34" i="28"/>
  <c r="E35" i="28"/>
  <c r="E21" i="28"/>
  <c r="E25" i="28"/>
  <c r="E22" i="28"/>
  <c r="E42" i="28"/>
  <c r="E27" i="27"/>
  <c r="E27" i="25"/>
  <c r="E5" i="25"/>
  <c r="E43" i="25"/>
  <c r="E43" i="24"/>
  <c r="E24" i="24"/>
  <c r="E14" i="24"/>
  <c r="E35" i="24"/>
  <c r="E28" i="24"/>
  <c r="E27" i="24"/>
  <c r="E16" i="24"/>
  <c r="E38" i="24"/>
  <c r="E26" i="24"/>
  <c r="E10" i="24"/>
  <c r="E41" i="24"/>
  <c r="E40" i="24"/>
  <c r="E39" i="24"/>
  <c r="E12" i="24"/>
  <c r="E32" i="24"/>
  <c r="E5" i="24"/>
  <c r="E34" i="24"/>
  <c r="E22" i="24"/>
  <c r="E6" i="24"/>
  <c r="E30" i="24"/>
  <c r="E8" i="24"/>
  <c r="E11" i="24"/>
  <c r="E20" i="24"/>
  <c r="E42" i="24"/>
  <c r="E42" i="23"/>
  <c r="E30" i="23"/>
  <c r="E32" i="23"/>
  <c r="E24" i="23"/>
  <c r="E37" i="23"/>
  <c r="E28" i="23"/>
  <c r="E36" i="23"/>
  <c r="E18" i="23"/>
  <c r="E20" i="23"/>
  <c r="E41" i="23"/>
  <c r="E5" i="23"/>
  <c r="E12" i="23"/>
  <c r="E25" i="23"/>
  <c r="E10" i="23"/>
  <c r="E41" i="22"/>
  <c r="E14" i="22"/>
  <c r="E22" i="22"/>
  <c r="E32" i="22"/>
  <c r="E16" i="22"/>
  <c r="E35" i="22"/>
  <c r="E18" i="22"/>
  <c r="E42" i="22"/>
  <c r="E10" i="22"/>
  <c r="E28" i="22"/>
  <c r="E12" i="22"/>
  <c r="E34" i="22"/>
  <c r="E38" i="22"/>
  <c r="E7" i="22"/>
  <c r="E23" i="22"/>
  <c r="E6" i="22"/>
  <c r="E39" i="22"/>
  <c r="E24" i="22"/>
  <c r="E5" i="22"/>
  <c r="E26" i="22"/>
  <c r="E20" i="22"/>
  <c r="E40" i="22"/>
  <c r="E36" i="22"/>
  <c r="E31" i="22"/>
  <c r="E30" i="22"/>
  <c r="E42" i="21"/>
  <c r="E18" i="21"/>
  <c r="E10" i="21"/>
  <c r="E20" i="21"/>
  <c r="E32" i="21"/>
  <c r="E16" i="21"/>
  <c r="E34" i="21"/>
  <c r="E43" i="21"/>
  <c r="E12" i="21"/>
  <c r="E36" i="21"/>
  <c r="E13" i="21"/>
  <c r="E38" i="21"/>
  <c r="E21" i="21"/>
  <c r="E41" i="21"/>
  <c r="E22" i="21"/>
  <c r="E30" i="21"/>
  <c r="E14" i="21"/>
  <c r="E28" i="21"/>
  <c r="E29" i="21"/>
  <c r="E6" i="21"/>
  <c r="E8" i="21"/>
  <c r="E39" i="20"/>
  <c r="E27" i="20"/>
  <c r="E30" i="20"/>
  <c r="E18" i="20"/>
  <c r="E6" i="20"/>
  <c r="E20" i="20"/>
  <c r="E32" i="20"/>
  <c r="E35" i="20"/>
  <c r="E14" i="20"/>
  <c r="E5" i="20"/>
  <c r="E16" i="20"/>
  <c r="E41" i="20"/>
  <c r="E11" i="20"/>
  <c r="E40" i="20"/>
  <c r="E8" i="20"/>
  <c r="E31" i="20"/>
  <c r="E26" i="20"/>
  <c r="E10" i="20"/>
  <c r="E12" i="20"/>
  <c r="E42" i="20"/>
  <c r="E25" i="19"/>
  <c r="E29" i="19"/>
  <c r="E11" i="19"/>
  <c r="E14" i="19"/>
  <c r="E38" i="19"/>
  <c r="E41" i="19"/>
  <c r="E32" i="19"/>
  <c r="E40" i="19"/>
  <c r="E16" i="19"/>
  <c r="E9" i="19"/>
  <c r="E6" i="19"/>
  <c r="E12" i="19"/>
  <c r="E34" i="19"/>
  <c r="E24" i="19"/>
  <c r="E42" i="19"/>
  <c r="E22" i="19"/>
  <c r="E5" i="19"/>
  <c r="E30" i="19"/>
  <c r="E36" i="19"/>
  <c r="E43" i="19"/>
  <c r="E42" i="18"/>
  <c r="E15" i="18"/>
  <c r="E23" i="18"/>
  <c r="E11" i="17"/>
  <c r="E31" i="17"/>
  <c r="E34" i="17"/>
  <c r="E29" i="17"/>
  <c r="E30" i="17"/>
  <c r="E43" i="17"/>
  <c r="E21" i="17"/>
  <c r="E19" i="17"/>
  <c r="E13" i="17"/>
  <c r="E35" i="17"/>
  <c r="E6" i="17"/>
  <c r="E37" i="17"/>
  <c r="E40" i="15"/>
  <c r="E22" i="15"/>
  <c r="E14" i="15"/>
  <c r="E11" i="15"/>
  <c r="E41" i="15"/>
  <c r="E18" i="14"/>
  <c r="E6" i="14"/>
  <c r="E10" i="14"/>
  <c r="E22" i="14"/>
  <c r="E13" i="14"/>
  <c r="E16" i="14"/>
  <c r="E23" i="14"/>
  <c r="E26" i="14"/>
  <c r="E7" i="14"/>
  <c r="E38" i="14"/>
  <c r="E25" i="14"/>
  <c r="G25" i="14" s="1"/>
  <c r="E29" i="14"/>
  <c r="E41" i="14"/>
  <c r="E36" i="14"/>
  <c r="E9" i="14"/>
  <c r="E14" i="14"/>
  <c r="E21" i="14"/>
  <c r="E37" i="14"/>
  <c r="E34" i="14"/>
  <c r="E41" i="12"/>
  <c r="E18" i="12"/>
  <c r="E39" i="12"/>
  <c r="E20" i="12"/>
  <c r="E30" i="12"/>
  <c r="E19" i="12"/>
  <c r="E6" i="12"/>
  <c r="E21" i="13"/>
  <c r="E10" i="13"/>
  <c r="E39" i="13"/>
  <c r="E42" i="8"/>
  <c r="E22" i="8"/>
  <c r="E36" i="8"/>
  <c r="E14" i="8"/>
  <c r="E24" i="8"/>
  <c r="E8" i="8"/>
  <c r="E41" i="8"/>
  <c r="E10" i="8"/>
  <c r="E37" i="8"/>
  <c r="E7" i="8"/>
  <c r="E17" i="8"/>
  <c r="E25" i="8"/>
  <c r="L44" i="51"/>
  <c r="E9" i="8"/>
  <c r="L44" i="48"/>
  <c r="E18" i="36"/>
  <c r="E9" i="16"/>
  <c r="E9" i="36"/>
  <c r="E43" i="36"/>
  <c r="E43" i="40"/>
  <c r="E28" i="17"/>
  <c r="E10" i="12"/>
  <c r="E28" i="12"/>
  <c r="E6" i="52"/>
  <c r="E11" i="52"/>
  <c r="E14" i="52"/>
  <c r="E17" i="52"/>
  <c r="E18"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3" i="51"/>
  <c r="E36" i="51"/>
  <c r="E37" i="51"/>
  <c r="E40" i="51"/>
  <c r="E41" i="51"/>
  <c r="E42" i="51"/>
  <c r="E5" i="51"/>
  <c r="E9" i="51"/>
  <c r="E17" i="51"/>
  <c r="E32" i="51"/>
  <c r="E7" i="51"/>
  <c r="E10" i="51"/>
  <c r="E13" i="51"/>
  <c r="E16" i="51"/>
  <c r="E18" i="51"/>
  <c r="E21" i="51"/>
  <c r="E28" i="51"/>
  <c r="E34" i="51"/>
  <c r="E38" i="13"/>
  <c r="E42" i="13"/>
  <c r="E43" i="34"/>
  <c r="E42" i="36"/>
  <c r="E42" i="40"/>
  <c r="E42" i="33"/>
  <c r="E42" i="29"/>
  <c r="E30" i="26"/>
  <c r="E41" i="26"/>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43"/>
  <c r="X18" i="26"/>
  <c r="X18" i="35"/>
  <c r="X18" i="14"/>
  <c r="X18" i="27"/>
  <c r="X16" i="38"/>
  <c r="X16" i="20"/>
  <c r="V10" i="28"/>
  <c r="V10" i="51"/>
  <c r="V10" i="18"/>
  <c r="V10" i="22"/>
  <c r="V10" i="37"/>
  <c r="V10" i="43"/>
  <c r="V10" i="40"/>
  <c r="V10" i="29"/>
  <c r="V10" i="32"/>
  <c r="V10" i="23"/>
  <c r="V10" i="24"/>
  <c r="V10" i="38"/>
  <c r="V10" i="16"/>
  <c r="V10" i="33"/>
  <c r="V10" i="44"/>
  <c r="V10" i="50"/>
  <c r="V10" i="39"/>
  <c r="V8" i="13"/>
  <c r="V8" i="18"/>
  <c r="X38" i="20"/>
  <c r="X38" i="36"/>
  <c r="X38" i="31"/>
  <c r="X38" i="44"/>
  <c r="V9" i="31"/>
  <c r="V11" i="38"/>
  <c r="X18" i="43"/>
  <c r="X18" i="52"/>
  <c r="X18" i="21"/>
  <c r="X18" i="41"/>
  <c r="X18" i="25"/>
  <c r="X18" i="44"/>
  <c r="X18" i="28"/>
  <c r="X16" i="51"/>
  <c r="X38" i="12"/>
  <c r="V7" i="24"/>
  <c r="V7" i="25"/>
  <c r="V7" i="38"/>
  <c r="X38" i="34"/>
  <c r="X38" i="24"/>
  <c r="X38" i="48"/>
  <c r="X38" i="16"/>
  <c r="X38" i="40"/>
  <c r="X38" i="51"/>
  <c r="V34" i="27"/>
  <c r="V34" i="14"/>
  <c r="V11" i="16"/>
  <c r="V9" i="51"/>
  <c r="V9" i="50"/>
  <c r="V9" i="44"/>
  <c r="V9" i="21"/>
  <c r="V7" i="16"/>
  <c r="V7" i="12"/>
  <c r="V9" i="27"/>
  <c r="V11" i="36"/>
  <c r="V10" i="36"/>
  <c r="X18" i="50"/>
  <c r="X18" i="30"/>
  <c r="X18" i="48"/>
  <c r="X18" i="37"/>
  <c r="X18" i="22"/>
  <c r="X18" i="32"/>
  <c r="X18" i="18"/>
  <c r="X18" i="12"/>
  <c r="X18" i="38"/>
  <c r="X18" i="36"/>
  <c r="X18" i="20"/>
  <c r="X38" i="22"/>
  <c r="V10" i="48"/>
  <c r="V8" i="50"/>
  <c r="V7" i="43"/>
  <c r="V7" i="44"/>
  <c r="V7" i="34"/>
  <c r="V7" i="32"/>
  <c r="V7" i="37"/>
  <c r="V7" i="27"/>
  <c r="X38" i="28"/>
  <c r="X38" i="17"/>
  <c r="X38" i="52"/>
  <c r="X38" i="41"/>
  <c r="X38" i="25"/>
  <c r="X38" i="21"/>
  <c r="X38" i="35"/>
  <c r="V12" i="32"/>
  <c r="V12" i="39"/>
  <c r="V12" i="40"/>
  <c r="V12" i="34"/>
  <c r="V24" i="20"/>
  <c r="V24" i="32"/>
  <c r="V18" i="22"/>
  <c r="V18" i="23"/>
  <c r="V18" i="34"/>
  <c r="V18" i="38"/>
  <c r="V18" i="40"/>
  <c r="V18" i="17"/>
  <c r="V18" i="27"/>
  <c r="V18" i="36"/>
  <c r="V18" i="39"/>
  <c r="V18" i="41"/>
  <c r="V23" i="23"/>
  <c r="V23" i="39"/>
  <c r="V27" i="21"/>
  <c r="V28" i="14"/>
  <c r="V28" i="19"/>
  <c r="V28" i="32"/>
  <c r="V28" i="38"/>
  <c r="V28" i="39"/>
  <c r="V28" i="40"/>
  <c r="V28" i="22"/>
  <c r="V28" i="26"/>
  <c r="V28" i="37"/>
  <c r="D9" i="4"/>
  <c r="V6" i="24" s="1"/>
  <c r="D17" i="4"/>
  <c r="V14" i="14" s="1"/>
  <c r="D23" i="4"/>
  <c r="V20" i="41" s="1"/>
  <c r="D33" i="4"/>
  <c r="V30" i="52" s="1"/>
  <c r="E17" i="4"/>
  <c r="D22" i="4"/>
  <c r="V30" i="29"/>
  <c r="V30" i="8"/>
  <c r="V30" i="49"/>
  <c r="V30" i="24"/>
  <c r="V30" i="39"/>
  <c r="V30" i="30"/>
  <c r="V30" i="41"/>
  <c r="V6" i="27"/>
  <c r="V6" i="41"/>
  <c r="V6" i="12"/>
  <c r="V6" i="15"/>
  <c r="V6" i="16"/>
  <c r="V6" i="31"/>
  <c r="V6" i="49"/>
  <c r="V6" i="8"/>
  <c r="V6" i="51"/>
  <c r="V6" i="14"/>
  <c r="V6" i="21"/>
  <c r="V6" i="22"/>
  <c r="V6" i="33"/>
  <c r="V6" i="20"/>
  <c r="V6" i="40"/>
  <c r="V6" i="43"/>
  <c r="V6" i="38"/>
  <c r="V6" i="42"/>
  <c r="V6" i="35"/>
  <c r="V6" i="29"/>
  <c r="V6" i="23"/>
  <c r="X20" i="41"/>
  <c r="V20" i="44"/>
  <c r="X19" i="52"/>
  <c r="X19" i="43"/>
  <c r="V7" i="28"/>
  <c r="V7" i="48"/>
  <c r="X18" i="42"/>
  <c r="X18" i="24"/>
  <c r="V13" i="13"/>
  <c r="V13" i="52"/>
  <c r="V13" i="14"/>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43" i="23"/>
  <c r="E34" i="20"/>
  <c r="E28" i="20"/>
  <c r="E42" i="17"/>
  <c r="E42" i="15"/>
  <c r="E42" i="14"/>
  <c r="E23" i="12"/>
  <c r="E11" i="12"/>
  <c r="J7" i="46"/>
  <c r="E11" i="27"/>
  <c r="E41" i="18"/>
  <c r="E16"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28" i="43"/>
  <c r="P5" i="31"/>
  <c r="F5" i="33"/>
  <c r="P5" i="39"/>
  <c r="P5" i="33"/>
  <c r="P5" i="36"/>
  <c r="F5" i="42"/>
  <c r="G5" i="42" s="1"/>
  <c r="F5" i="37"/>
  <c r="P5" i="40"/>
  <c r="P5" i="27"/>
  <c r="F5" i="41"/>
  <c r="F5" i="43"/>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F27" i="35"/>
  <c r="F27" i="36"/>
  <c r="G27" i="36" s="1"/>
  <c r="F27" i="37"/>
  <c r="F27" i="38"/>
  <c r="F27" i="39"/>
  <c r="F27" i="40"/>
  <c r="G27" i="40" s="1"/>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O16" i="4"/>
  <c r="P16" i="4" s="1"/>
  <c r="C16" i="4" s="1"/>
  <c r="F10" i="35"/>
  <c r="F10" i="43"/>
  <c r="F28" i="28"/>
  <c r="P28" i="21"/>
  <c r="O39" i="4"/>
  <c r="P39" i="4" s="1"/>
  <c r="C39" i="4" s="1"/>
  <c r="F36" i="35" s="1"/>
  <c r="O32" i="4"/>
  <c r="P32" i="4" s="1"/>
  <c r="C32" i="4" s="1"/>
  <c r="AN45" i="4"/>
  <c r="H45" i="4" s="1"/>
  <c r="N42" i="31" s="1"/>
  <c r="F27" i="12"/>
  <c r="P27" i="12"/>
  <c r="P27" i="14"/>
  <c r="P27" i="15"/>
  <c r="P27" i="16"/>
  <c r="F27" i="21"/>
  <c r="F27" i="22"/>
  <c r="F27" i="17"/>
  <c r="P27" i="18"/>
  <c r="P27" i="19"/>
  <c r="P27" i="20"/>
  <c r="P27" i="23"/>
  <c r="P27" i="24"/>
  <c r="P27" i="25"/>
  <c r="P27" i="26"/>
  <c r="P27" i="27"/>
  <c r="P27" i="28"/>
  <c r="P27" i="29"/>
  <c r="F27" i="14"/>
  <c r="F27" i="15"/>
  <c r="G27" i="15" s="1"/>
  <c r="F27" i="16"/>
  <c r="P27" i="17"/>
  <c r="P27" i="21"/>
  <c r="P27" i="22"/>
  <c r="F27" i="18"/>
  <c r="F27" i="19"/>
  <c r="F27" i="20"/>
  <c r="F27" i="23"/>
  <c r="F27" i="24"/>
  <c r="G27" i="24" s="1"/>
  <c r="F27" i="25"/>
  <c r="G27" i="25" s="1"/>
  <c r="F27" i="26"/>
  <c r="F27" i="27"/>
  <c r="G27" i="27" s="1"/>
  <c r="F27" i="28"/>
  <c r="F27" i="29"/>
  <c r="F11" i="43"/>
  <c r="F34" i="17"/>
  <c r="O38" i="4"/>
  <c r="P38" i="4" s="1"/>
  <c r="C38" i="4" s="1"/>
  <c r="O26" i="4"/>
  <c r="P26" i="4" s="1"/>
  <c r="C26" i="4" s="1"/>
  <c r="F33" i="28"/>
  <c r="F33" i="19"/>
  <c r="F33" i="26"/>
  <c r="G33" i="26" s="1"/>
  <c r="P33" i="16"/>
  <c r="F33" i="33"/>
  <c r="F33" i="20"/>
  <c r="F33" i="34"/>
  <c r="F33" i="27"/>
  <c r="P33" i="32"/>
  <c r="F33" i="36"/>
  <c r="P33" i="49"/>
  <c r="N40" i="50"/>
  <c r="N40" i="17"/>
  <c r="N40" i="29"/>
  <c r="N40" i="32"/>
  <c r="N40" i="36"/>
  <c r="N40" i="34"/>
  <c r="N40" i="42"/>
  <c r="N40" i="49"/>
  <c r="N40" i="18"/>
  <c r="N40" i="23"/>
  <c r="N40" i="27"/>
  <c r="N40" i="31"/>
  <c r="N40" i="21"/>
  <c r="N40" i="28"/>
  <c r="N40" i="37"/>
  <c r="N35" i="50"/>
  <c r="O41" i="4"/>
  <c r="P41" i="4" s="1"/>
  <c r="C41" i="4" s="1"/>
  <c r="O46" i="4"/>
  <c r="P46" i="4" s="1"/>
  <c r="C46" i="4" s="1"/>
  <c r="P43" i="17" s="1"/>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P29" i="52"/>
  <c r="P29" i="34"/>
  <c r="F29" i="23"/>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AI34" i="4"/>
  <c r="G34" i="4" s="1"/>
  <c r="J31" i="16" s="1"/>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X14" i="37"/>
  <c r="X14" i="38"/>
  <c r="X14" i="49"/>
  <c r="X14" i="30"/>
  <c r="X14" i="18"/>
  <c r="X14" i="40"/>
  <c r="X14" i="43"/>
  <c r="X14" i="23"/>
  <c r="X14" i="12"/>
  <c r="X14" i="20"/>
  <c r="X14" i="19"/>
  <c r="X14" i="29"/>
  <c r="P23" i="8"/>
  <c r="F23" i="16"/>
  <c r="P33" i="43"/>
  <c r="P33" i="42"/>
  <c r="F33" i="8"/>
  <c r="P33" i="24"/>
  <c r="F33" i="41"/>
  <c r="G33" i="41" s="1"/>
  <c r="P33" i="31"/>
  <c r="F39" i="17"/>
  <c r="G39" i="17" s="1"/>
  <c r="F39" i="48"/>
  <c r="P39" i="33"/>
  <c r="X22" i="48"/>
  <c r="X22" i="37"/>
  <c r="X22" i="43"/>
  <c r="X22" i="33"/>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F39" i="31"/>
  <c r="G39" i="31" s="1"/>
  <c r="P39" i="41"/>
  <c r="P39" i="26"/>
  <c r="P39" i="31"/>
  <c r="P39" i="14"/>
  <c r="P39" i="16"/>
  <c r="F39" i="51"/>
  <c r="F39" i="29"/>
  <c r="P39" i="8"/>
  <c r="P39" i="18"/>
  <c r="P39" i="20"/>
  <c r="P39" i="30"/>
  <c r="P33" i="33"/>
  <c r="P33" i="36"/>
  <c r="P33" i="15"/>
  <c r="F33" i="16"/>
  <c r="G33" i="16" s="1"/>
  <c r="P33" i="17"/>
  <c r="F33" i="51"/>
  <c r="G33" i="51" s="1"/>
  <c r="F33" i="50"/>
  <c r="F33" i="17"/>
  <c r="P33" i="22"/>
  <c r="F33" i="44"/>
  <c r="G33" i="44"/>
  <c r="F33" i="40"/>
  <c r="P33" i="52"/>
  <c r="F33" i="42"/>
  <c r="P33" i="14"/>
  <c r="P33" i="20"/>
  <c r="F33" i="30"/>
  <c r="P33" i="8"/>
  <c r="F33" i="24"/>
  <c r="P33" i="51"/>
  <c r="P33" i="12"/>
  <c r="P33" i="28"/>
  <c r="P33" i="50"/>
  <c r="F33" i="18"/>
  <c r="F33" i="3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3" i="41"/>
  <c r="G13" i="41" s="1"/>
  <c r="F13" i="13"/>
  <c r="F36" i="44"/>
  <c r="G36" i="44" s="1"/>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P29" i="8"/>
  <c r="F29" i="8"/>
  <c r="G29" i="8" s="1"/>
  <c r="F29" i="43"/>
  <c r="P29" i="39"/>
  <c r="F13" i="28"/>
  <c r="G13" i="28" s="1"/>
  <c r="P13" i="44"/>
  <c r="F13" i="8"/>
  <c r="P13" i="23"/>
  <c r="P13" i="29"/>
  <c r="F13" i="39"/>
  <c r="P13" i="8"/>
  <c r="F13" i="30"/>
  <c r="F13" i="15"/>
  <c r="P13" i="43"/>
  <c r="F13" i="25"/>
  <c r="F13" i="37"/>
  <c r="G13" i="37" s="1"/>
  <c r="P13" i="20"/>
  <c r="P13" i="39"/>
  <c r="P13" i="41"/>
  <c r="P13" i="27"/>
  <c r="F13" i="22"/>
  <c r="P13" i="18"/>
  <c r="P13" i="28"/>
  <c r="P13" i="17"/>
  <c r="F34" i="30"/>
  <c r="P34" i="27"/>
  <c r="X20" i="23"/>
  <c r="X20" i="37"/>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V33" i="43"/>
  <c r="V33" i="25"/>
  <c r="V33" i="26"/>
  <c r="X32" i="18"/>
  <c r="X32" i="50"/>
  <c r="X7" i="39"/>
  <c r="X7" i="13"/>
  <c r="X7" i="14"/>
  <c r="X7" i="40"/>
  <c r="X7" i="41"/>
  <c r="X7" i="49"/>
  <c r="X7" i="21"/>
  <c r="N35" i="29"/>
  <c r="N35" i="8"/>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25"/>
  <c r="N26" i="24"/>
  <c r="N26" i="37"/>
  <c r="N26" i="26"/>
  <c r="N24" i="13"/>
  <c r="N24" i="51"/>
  <c r="N24" i="16"/>
  <c r="N24" i="20"/>
  <c r="N24" i="30"/>
  <c r="N24" i="39"/>
  <c r="N24" i="23"/>
  <c r="N24" i="52"/>
  <c r="N24" i="37"/>
  <c r="N24" i="49"/>
  <c r="N24" i="26"/>
  <c r="N24" i="14"/>
  <c r="N24" i="35"/>
  <c r="N24" i="8"/>
  <c r="N24" i="31"/>
  <c r="N24" i="15"/>
  <c r="N24" i="29"/>
  <c r="N24" i="34"/>
  <c r="N24" i="42"/>
  <c r="N24" i="25"/>
  <c r="N24" i="36"/>
  <c r="N24" i="50"/>
  <c r="N24" i="38"/>
  <c r="N24" i="43"/>
  <c r="V19" i="13"/>
  <c r="V19" i="35"/>
  <c r="V19" i="38"/>
  <c r="V19" i="23"/>
  <c r="V19" i="30"/>
  <c r="V19" i="50"/>
  <c r="V19" i="43"/>
  <c r="V19" i="34"/>
  <c r="V19" i="25"/>
  <c r="V19" i="19"/>
  <c r="V19" i="32"/>
  <c r="V19" i="31"/>
  <c r="X5" i="40"/>
  <c r="X5" i="27"/>
  <c r="X5" i="29"/>
  <c r="X5" i="33"/>
  <c r="V9" i="29"/>
  <c r="V30" i="26"/>
  <c r="V30" i="32"/>
  <c r="V36" i="41"/>
  <c r="V36" i="31"/>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N42" i="22"/>
  <c r="N42" i="21"/>
  <c r="N42" i="24"/>
  <c r="N42" i="17"/>
  <c r="N42" i="48"/>
  <c r="N42" i="49"/>
  <c r="N42" i="38"/>
  <c r="N42" i="37"/>
  <c r="V6" i="37"/>
  <c r="V6" i="39"/>
  <c r="V6" i="34"/>
  <c r="V6" i="25"/>
  <c r="V6" i="44"/>
  <c r="V6" i="28"/>
  <c r="V6" i="13"/>
  <c r="V6" i="48"/>
  <c r="V6" i="19"/>
  <c r="V30" i="51"/>
  <c r="V30" i="42"/>
  <c r="V30" i="37"/>
  <c r="V30" i="38"/>
  <c r="V30" i="22"/>
  <c r="V30" i="50"/>
  <c r="V30" i="28"/>
  <c r="V30" i="12"/>
  <c r="V30" i="25"/>
  <c r="G10" i="52"/>
  <c r="V37" i="27"/>
  <c r="V37" i="18"/>
  <c r="V37" i="13"/>
  <c r="V37" i="39"/>
  <c r="V37" i="23"/>
  <c r="V37" i="33"/>
  <c r="V37" i="35"/>
  <c r="V37" i="50"/>
  <c r="V37" i="16"/>
  <c r="V37" i="29"/>
  <c r="V37" i="31"/>
  <c r="V37" i="19"/>
  <c r="V37" i="26"/>
  <c r="V37" i="41"/>
  <c r="V37" i="44"/>
  <c r="V37" i="38"/>
  <c r="V37" i="49"/>
  <c r="V37" i="20"/>
  <c r="V37" i="15"/>
  <c r="V10" i="49"/>
  <c r="V10" i="14"/>
  <c r="V10" i="41"/>
  <c r="V10" i="35"/>
  <c r="V10" i="15"/>
  <c r="V10" i="17"/>
  <c r="V10" i="42"/>
  <c r="V10" i="34"/>
  <c r="V10" i="19"/>
  <c r="V10" i="52"/>
  <c r="V10" i="8"/>
  <c r="V10" i="25"/>
  <c r="V10" i="20"/>
  <c r="V10" i="21"/>
  <c r="V10" i="12"/>
  <c r="V10" i="26"/>
  <c r="V10" i="27"/>
  <c r="V10" i="31"/>
  <c r="V10" i="13"/>
  <c r="F28" i="43"/>
  <c r="P10" i="27"/>
  <c r="P10" i="40"/>
  <c r="F10" i="8"/>
  <c r="P10" i="23"/>
  <c r="P10" i="42"/>
  <c r="P10" i="13"/>
  <c r="F10" i="21"/>
  <c r="G10" i="21" s="1"/>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8" i="50"/>
  <c r="E10" i="50"/>
  <c r="E12" i="50"/>
  <c r="E16" i="50"/>
  <c r="E18" i="50"/>
  <c r="E20" i="50"/>
  <c r="E24" i="50"/>
  <c r="E26" i="50"/>
  <c r="E28" i="50"/>
  <c r="E32" i="50"/>
  <c r="E34" i="50"/>
  <c r="E36" i="50"/>
  <c r="E40" i="50"/>
  <c r="G40" i="50" s="1"/>
  <c r="E42" i="50"/>
  <c r="F5" i="8"/>
  <c r="F5" i="12"/>
  <c r="G5" i="12" s="1"/>
  <c r="F5" i="14"/>
  <c r="F5" i="16"/>
  <c r="P5" i="15"/>
  <c r="P12" i="50"/>
  <c r="P12" i="52"/>
  <c r="F12" i="48"/>
  <c r="F12" i="50"/>
  <c r="F12" i="49"/>
  <c r="P12" i="51"/>
  <c r="P25" i="49"/>
  <c r="P25" i="48"/>
  <c r="P25" i="14"/>
  <c r="E19" i="43"/>
  <c r="E15" i="43"/>
  <c r="E24" i="43"/>
  <c r="E27" i="43"/>
  <c r="E33" i="43"/>
  <c r="G33" i="43" s="1"/>
  <c r="E38" i="43"/>
  <c r="E34" i="43"/>
  <c r="E39" i="43"/>
  <c r="E23" i="43"/>
  <c r="E26" i="43"/>
  <c r="E10" i="43"/>
  <c r="E35" i="43"/>
  <c r="E17" i="43"/>
  <c r="E9" i="38"/>
  <c r="E13" i="38"/>
  <c r="E16" i="38"/>
  <c r="E37" i="38"/>
  <c r="E20" i="29"/>
  <c r="E24" i="29"/>
  <c r="E33" i="18"/>
  <c r="G33" i="18" s="1"/>
  <c r="E25" i="18"/>
  <c r="E7" i="18"/>
  <c r="E27" i="12"/>
  <c r="G27" i="12" s="1"/>
  <c r="E34" i="12"/>
  <c r="E37" i="12"/>
  <c r="E26" i="12"/>
  <c r="N20" i="41"/>
  <c r="N20" i="13"/>
  <c r="N18" i="50"/>
  <c r="N18" i="48"/>
  <c r="N16" i="50"/>
  <c r="N16" i="8"/>
  <c r="N16" i="51"/>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30"/>
  <c r="X12" i="52"/>
  <c r="F40" i="30"/>
  <c r="P40" i="52"/>
  <c r="P11" i="49"/>
  <c r="P5" i="48"/>
  <c r="P5" i="50"/>
  <c r="P5" i="51"/>
  <c r="P5" i="17"/>
  <c r="F5" i="26"/>
  <c r="F5" i="18"/>
  <c r="P5" i="8"/>
  <c r="P5" i="18"/>
  <c r="F5" i="27"/>
  <c r="F5" i="19"/>
  <c r="G5" i="19" s="1"/>
  <c r="P5" i="25"/>
  <c r="P5" i="49"/>
  <c r="F5" i="50"/>
  <c r="P5" i="19"/>
  <c r="P5" i="14"/>
  <c r="F5" i="24"/>
  <c r="P5" i="20"/>
  <c r="F5" i="15"/>
  <c r="P5" i="23"/>
  <c r="E20" i="35"/>
  <c r="E27" i="35"/>
  <c r="G27" i="35" s="1"/>
  <c r="E12" i="25"/>
  <c r="G12" i="25" s="1"/>
  <c r="E13" i="25"/>
  <c r="E37" i="25"/>
  <c r="E32" i="25"/>
  <c r="E23" i="25"/>
  <c r="E7" i="25"/>
  <c r="E10" i="25"/>
  <c r="E24" i="20"/>
  <c r="E29" i="16"/>
  <c r="E17" i="16"/>
  <c r="E18" i="16"/>
  <c r="E25" i="16"/>
  <c r="E6" i="16"/>
  <c r="E14" i="16"/>
  <c r="N8" i="51"/>
  <c r="N8" i="13"/>
  <c r="N8" i="50"/>
  <c r="E9" i="40"/>
  <c r="J42" i="30"/>
  <c r="J42" i="8"/>
  <c r="V29" i="34"/>
  <c r="E10" i="49"/>
  <c r="E18" i="49"/>
  <c r="E26" i="49"/>
  <c r="E34" i="49"/>
  <c r="E42" i="49"/>
  <c r="E8" i="49"/>
  <c r="E30" i="49"/>
  <c r="E40" i="49"/>
  <c r="E31" i="49"/>
  <c r="E32" i="49"/>
  <c r="E16" i="49"/>
  <c r="E39" i="48"/>
  <c r="E23" i="48"/>
  <c r="AI25" i="4"/>
  <c r="G25" i="4" s="1"/>
  <c r="AI17" i="4"/>
  <c r="G17" i="4" s="1"/>
  <c r="J14" i="16" s="1"/>
  <c r="AI37" i="4"/>
  <c r="G37" i="4" s="1"/>
  <c r="J31" i="20"/>
  <c r="AI29" i="4"/>
  <c r="G29" i="4" s="1"/>
  <c r="J26" i="33" s="1"/>
  <c r="AH16" i="4"/>
  <c r="F16" i="4" s="1"/>
  <c r="AI21" i="4"/>
  <c r="G21" i="4" s="1"/>
  <c r="AI44" i="4"/>
  <c r="G44" i="4" s="1"/>
  <c r="J41" i="34" s="1"/>
  <c r="AI27" i="4"/>
  <c r="G27" i="4" s="1"/>
  <c r="J24" i="28" s="1"/>
  <c r="AI13" i="4"/>
  <c r="G13" i="4" s="1"/>
  <c r="J10" i="21" s="1"/>
  <c r="AH38" i="4"/>
  <c r="F38" i="4" s="1"/>
  <c r="T37" i="12"/>
  <c r="T37" i="50"/>
  <c r="AI46" i="4"/>
  <c r="G46" i="4" s="1"/>
  <c r="J43" i="19" s="1"/>
  <c r="AH46" i="4"/>
  <c r="F46" i="4" s="1"/>
  <c r="J37" i="26"/>
  <c r="J37" i="34"/>
  <c r="J37" i="41"/>
  <c r="J37" i="13"/>
  <c r="J37" i="40"/>
  <c r="J37" i="36"/>
  <c r="J37" i="23"/>
  <c r="J37" i="39"/>
  <c r="J37" i="27"/>
  <c r="J37" i="21"/>
  <c r="J37" i="33"/>
  <c r="J37" i="19"/>
  <c r="J37" i="37"/>
  <c r="J37" i="16"/>
  <c r="J37" i="35"/>
  <c r="J37" i="25"/>
  <c r="J37" i="44"/>
  <c r="J37" i="50"/>
  <c r="J37" i="24"/>
  <c r="T11" i="14"/>
  <c r="J41" i="49"/>
  <c r="J39" i="12"/>
  <c r="J39" i="36"/>
  <c r="J39" i="22"/>
  <c r="J39" i="30"/>
  <c r="J39" i="33"/>
  <c r="T28" i="40"/>
  <c r="T28" i="38"/>
  <c r="T28" i="23"/>
  <c r="T28" i="34"/>
  <c r="T28" i="19"/>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24"/>
  <c r="J14" i="35"/>
  <c r="J35" i="37" l="1"/>
  <c r="J24" i="51"/>
  <c r="J35" i="28"/>
  <c r="J24" i="25"/>
  <c r="J35" i="12"/>
  <c r="J35" i="29"/>
  <c r="J35" i="27"/>
  <c r="T20" i="43"/>
  <c r="J35" i="42"/>
  <c r="J24" i="22"/>
  <c r="J35" i="31"/>
  <c r="V39" i="44"/>
  <c r="V39" i="36"/>
  <c r="V39" i="33"/>
  <c r="V39" i="25"/>
  <c r="V29" i="14"/>
  <c r="X25" i="12"/>
  <c r="X37" i="31"/>
  <c r="V36" i="50"/>
  <c r="V36" i="52"/>
  <c r="X22" i="8"/>
  <c r="X22" i="51"/>
  <c r="X22" i="30"/>
  <c r="X22" i="44"/>
  <c r="X22" i="40"/>
  <c r="V20" i="27"/>
  <c r="V36" i="48"/>
  <c r="X25" i="30"/>
  <c r="V36" i="29"/>
  <c r="V36" i="15"/>
  <c r="X22" i="18"/>
  <c r="X22" i="25"/>
  <c r="X22" i="32"/>
  <c r="X22" i="23"/>
  <c r="X22" i="38"/>
  <c r="V20" i="21"/>
  <c r="V36" i="22"/>
  <c r="X22" i="15"/>
  <c r="X22" i="14"/>
  <c r="X22" i="19"/>
  <c r="X22" i="34"/>
  <c r="X22" i="22"/>
  <c r="V20" i="15"/>
  <c r="V36" i="38"/>
  <c r="V29" i="37"/>
  <c r="X9" i="27"/>
  <c r="V36" i="37"/>
  <c r="V36" i="16"/>
  <c r="X9" i="44"/>
  <c r="V36" i="12"/>
  <c r="V36" i="17"/>
  <c r="V36" i="28"/>
  <c r="X22" i="16"/>
  <c r="X22" i="50"/>
  <c r="X22" i="35"/>
  <c r="X22" i="39"/>
  <c r="V20" i="49"/>
  <c r="V36" i="51"/>
  <c r="V36" i="39"/>
  <c r="V36" i="13"/>
  <c r="X22" i="41"/>
  <c r="X22" i="12"/>
  <c r="X22" i="36"/>
  <c r="X22" i="31"/>
  <c r="V14" i="36"/>
  <c r="V36" i="42"/>
  <c r="V36" i="36"/>
  <c r="V36" i="44"/>
  <c r="X22" i="42"/>
  <c r="X22" i="49"/>
  <c r="X22" i="26"/>
  <c r="X22" i="52"/>
  <c r="V36" i="8"/>
  <c r="V36" i="49"/>
  <c r="X22" i="20"/>
  <c r="X22" i="27"/>
  <c r="X22" i="29"/>
  <c r="X22" i="21"/>
  <c r="V36" i="25"/>
  <c r="G5" i="15"/>
  <c r="G33" i="31"/>
  <c r="G33" i="30"/>
  <c r="G23" i="16"/>
  <c r="G40" i="15"/>
  <c r="G33" i="33"/>
  <c r="G33" i="17"/>
  <c r="G29" i="23"/>
  <c r="G27" i="28"/>
  <c r="G27" i="18"/>
  <c r="G40" i="30"/>
  <c r="G27" i="17"/>
  <c r="E26" i="42"/>
  <c r="G13" i="15"/>
  <c r="E27" i="34"/>
  <c r="G27" i="34" s="1"/>
  <c r="G23" i="28"/>
  <c r="X24" i="37"/>
  <c r="X24" i="23"/>
  <c r="X24" i="44"/>
  <c r="X24" i="48"/>
  <c r="X24" i="19"/>
  <c r="X24" i="35"/>
  <c r="X24" i="34"/>
  <c r="X24" i="41"/>
  <c r="X24" i="36"/>
  <c r="X24" i="52"/>
  <c r="X24" i="20"/>
  <c r="X24" i="30"/>
  <c r="X24" i="38"/>
  <c r="V33" i="42"/>
  <c r="V33" i="31"/>
  <c r="V33" i="14"/>
  <c r="V33" i="12"/>
  <c r="V33" i="8"/>
  <c r="V33" i="44"/>
  <c r="V33" i="22"/>
  <c r="V33" i="50"/>
  <c r="V33" i="17"/>
  <c r="V33" i="24"/>
  <c r="V33" i="34"/>
  <c r="V33" i="13"/>
  <c r="V33" i="27"/>
  <c r="V33" i="39"/>
  <c r="V33" i="52"/>
  <c r="V33" i="23"/>
  <c r="V33" i="20"/>
  <c r="V33" i="38"/>
  <c r="V33" i="37"/>
  <c r="V33" i="29"/>
  <c r="V33" i="28"/>
  <c r="V33" i="48"/>
  <c r="V33" i="16"/>
  <c r="P15" i="37"/>
  <c r="F15" i="38"/>
  <c r="G15" i="38" s="1"/>
  <c r="F15" i="25"/>
  <c r="F15" i="41"/>
  <c r="P15" i="18"/>
  <c r="F15" i="40"/>
  <c r="F10" i="49"/>
  <c r="P10" i="18"/>
  <c r="F10" i="12"/>
  <c r="P10" i="39"/>
  <c r="F10" i="51"/>
  <c r="G10" i="51" s="1"/>
  <c r="P10" i="8"/>
  <c r="F10" i="20"/>
  <c r="G10" i="20" s="1"/>
  <c r="P10" i="16"/>
  <c r="P10" i="44"/>
  <c r="P10" i="51"/>
  <c r="P10" i="20"/>
  <c r="P10" i="24"/>
  <c r="P10" i="29"/>
  <c r="F10" i="18"/>
  <c r="G10" i="18" s="1"/>
  <c r="P10" i="48"/>
  <c r="P10" i="38"/>
  <c r="F10" i="16"/>
  <c r="P10" i="28"/>
  <c r="F10" i="23"/>
  <c r="P10" i="49"/>
  <c r="F10" i="42"/>
  <c r="G10" i="42" s="1"/>
  <c r="F10" i="15"/>
  <c r="G10" i="15" s="1"/>
  <c r="F10" i="40"/>
  <c r="F10" i="30"/>
  <c r="F10" i="48"/>
  <c r="V29" i="12"/>
  <c r="V29" i="22"/>
  <c r="V29" i="28"/>
  <c r="V29" i="42"/>
  <c r="V29" i="20"/>
  <c r="X37" i="34"/>
  <c r="X37" i="41"/>
  <c r="X33" i="29"/>
  <c r="X33" i="43"/>
  <c r="X29" i="50"/>
  <c r="X29" i="23"/>
  <c r="X21" i="23"/>
  <c r="X21" i="13"/>
  <c r="X21" i="31"/>
  <c r="X13" i="14"/>
  <c r="X13" i="18"/>
  <c r="J14" i="12"/>
  <c r="J24" i="20"/>
  <c r="G10" i="49"/>
  <c r="V29" i="31"/>
  <c r="X12" i="27"/>
  <c r="F10" i="32"/>
  <c r="F10" i="29"/>
  <c r="P10" i="41"/>
  <c r="P10" i="19"/>
  <c r="X9" i="36"/>
  <c r="X13" i="13"/>
  <c r="X25" i="8"/>
  <c r="X37" i="38"/>
  <c r="X5" i="15"/>
  <c r="X5" i="37"/>
  <c r="X5" i="14"/>
  <c r="N26" i="40"/>
  <c r="N26" i="35"/>
  <c r="N35" i="38"/>
  <c r="X32" i="29"/>
  <c r="V33" i="49"/>
  <c r="X20" i="25"/>
  <c r="P36" i="52"/>
  <c r="N35" i="51"/>
  <c r="P29" i="14"/>
  <c r="P29" i="49"/>
  <c r="F29" i="27"/>
  <c r="P29" i="23"/>
  <c r="F29" i="51"/>
  <c r="G29" i="51" s="1"/>
  <c r="P29" i="29"/>
  <c r="F29" i="30"/>
  <c r="G29" i="30" s="1"/>
  <c r="P29" i="50"/>
  <c r="F29" i="39"/>
  <c r="F29" i="37"/>
  <c r="P29" i="44"/>
  <c r="F29" i="26"/>
  <c r="F29" i="41"/>
  <c r="P29" i="17"/>
  <c r="F29" i="17"/>
  <c r="G29" i="17" s="1"/>
  <c r="P29" i="33"/>
  <c r="F29" i="15"/>
  <c r="F10" i="34"/>
  <c r="V39" i="19"/>
  <c r="V39" i="22"/>
  <c r="X29" i="28"/>
  <c r="V19" i="40"/>
  <c r="V19" i="14"/>
  <c r="V19" i="8"/>
  <c r="V19" i="21"/>
  <c r="V19" i="52"/>
  <c r="V19" i="42"/>
  <c r="V19" i="24"/>
  <c r="V19" i="22"/>
  <c r="V19" i="28"/>
  <c r="V19" i="48"/>
  <c r="V19" i="39"/>
  <c r="V19" i="29"/>
  <c r="V19" i="36"/>
  <c r="X16" i="8"/>
  <c r="X16" i="41"/>
  <c r="G10" i="8"/>
  <c r="X12" i="29"/>
  <c r="X36" i="29"/>
  <c r="X28" i="24"/>
  <c r="X32" i="37"/>
  <c r="F5" i="32"/>
  <c r="P5" i="41"/>
  <c r="P5" i="26"/>
  <c r="F5" i="31"/>
  <c r="P5" i="43"/>
  <c r="F5" i="29"/>
  <c r="P5" i="32"/>
  <c r="P5" i="29"/>
  <c r="P5" i="30"/>
  <c r="F5" i="34"/>
  <c r="F5" i="28"/>
  <c r="F5" i="30"/>
  <c r="P5" i="34"/>
  <c r="P5" i="37"/>
  <c r="P5" i="42"/>
  <c r="F5" i="36"/>
  <c r="F5" i="39"/>
  <c r="P5" i="44"/>
  <c r="J14" i="38"/>
  <c r="T8" i="19"/>
  <c r="J24" i="49"/>
  <c r="T39" i="39"/>
  <c r="V29" i="36"/>
  <c r="V29" i="49"/>
  <c r="X12" i="48"/>
  <c r="F10" i="36"/>
  <c r="P10" i="12"/>
  <c r="F10" i="27"/>
  <c r="X25" i="22"/>
  <c r="X33" i="44"/>
  <c r="X5" i="30"/>
  <c r="X5" i="13"/>
  <c r="N26" i="27"/>
  <c r="N26" i="28"/>
  <c r="N35" i="41"/>
  <c r="N35" i="18"/>
  <c r="X32" i="39"/>
  <c r="X32" i="26"/>
  <c r="V33" i="19"/>
  <c r="F29" i="25"/>
  <c r="P10" i="52"/>
  <c r="P36" i="44"/>
  <c r="P10" i="15"/>
  <c r="V39" i="20"/>
  <c r="X20" i="12"/>
  <c r="X16" i="43"/>
  <c r="X16" i="16"/>
  <c r="X28" i="36"/>
  <c r="X12" i="21"/>
  <c r="X28" i="21"/>
  <c r="X28" i="22"/>
  <c r="X12" i="34"/>
  <c r="V29" i="51"/>
  <c r="V33" i="15"/>
  <c r="P14" i="43"/>
  <c r="F14" i="19"/>
  <c r="G14" i="19" s="1"/>
  <c r="X40" i="30"/>
  <c r="X40" i="24"/>
  <c r="X40" i="52"/>
  <c r="X40" i="12"/>
  <c r="X40" i="20"/>
  <c r="X40" i="18"/>
  <c r="X40" i="17"/>
  <c r="X40" i="19"/>
  <c r="X40" i="48"/>
  <c r="X40" i="51"/>
  <c r="N35" i="33"/>
  <c r="N35" i="16"/>
  <c r="N35" i="43"/>
  <c r="N35" i="34"/>
  <c r="N35" i="44"/>
  <c r="N35" i="20"/>
  <c r="N35" i="17"/>
  <c r="N35" i="35"/>
  <c r="N35" i="15"/>
  <c r="N35" i="23"/>
  <c r="N35" i="39"/>
  <c r="N35" i="30"/>
  <c r="N35" i="49"/>
  <c r="N35" i="28"/>
  <c r="N35" i="25"/>
  <c r="N35" i="14"/>
  <c r="J14" i="33"/>
  <c r="J14" i="51"/>
  <c r="T8" i="16"/>
  <c r="J24" i="34"/>
  <c r="V29" i="27"/>
  <c r="X12" i="37"/>
  <c r="F10" i="33"/>
  <c r="P10" i="34"/>
  <c r="P10" i="25"/>
  <c r="X33" i="48"/>
  <c r="X5" i="52"/>
  <c r="N26" i="8"/>
  <c r="N26" i="12"/>
  <c r="N35" i="27"/>
  <c r="X32" i="31"/>
  <c r="X32" i="35"/>
  <c r="V33" i="51"/>
  <c r="F15" i="33"/>
  <c r="G15" i="33" s="1"/>
  <c r="P10" i="50"/>
  <c r="F13" i="36"/>
  <c r="P13" i="37"/>
  <c r="F13" i="17"/>
  <c r="G13" i="17" s="1"/>
  <c r="P13" i="15"/>
  <c r="P13" i="48"/>
  <c r="F13" i="18"/>
  <c r="G13" i="18" s="1"/>
  <c r="P13" i="49"/>
  <c r="P13" i="30"/>
  <c r="F13" i="14"/>
  <c r="P13" i="34"/>
  <c r="F13" i="34"/>
  <c r="P13" i="42"/>
  <c r="P13" i="12"/>
  <c r="P13" i="26"/>
  <c r="P13" i="13"/>
  <c r="F13" i="24"/>
  <c r="F13" i="33"/>
  <c r="G13" i="33" s="1"/>
  <c r="P13" i="33"/>
  <c r="F13" i="32"/>
  <c r="F13" i="35"/>
  <c r="G13" i="35" s="1"/>
  <c r="P13" i="36"/>
  <c r="P13" i="21"/>
  <c r="F13" i="26"/>
  <c r="F13" i="20"/>
  <c r="P13" i="19"/>
  <c r="F13" i="27"/>
  <c r="F13" i="44"/>
  <c r="F13" i="29"/>
  <c r="P13" i="35"/>
  <c r="F13" i="42"/>
  <c r="F13" i="52"/>
  <c r="P13" i="14"/>
  <c r="P13" i="51"/>
  <c r="F13" i="23"/>
  <c r="G13" i="23" s="1"/>
  <c r="P13" i="50"/>
  <c r="F13" i="43"/>
  <c r="F13" i="38"/>
  <c r="G13" i="38" s="1"/>
  <c r="F13" i="40"/>
  <c r="V39" i="49"/>
  <c r="X20" i="33"/>
  <c r="X16" i="23"/>
  <c r="X16" i="14"/>
  <c r="X40" i="16"/>
  <c r="V11" i="33"/>
  <c r="V11" i="8"/>
  <c r="V11" i="40"/>
  <c r="X12" i="14"/>
  <c r="X36" i="20"/>
  <c r="X5" i="28"/>
  <c r="X5" i="16"/>
  <c r="X5" i="43"/>
  <c r="X5" i="24"/>
  <c r="X5" i="50"/>
  <c r="X28" i="35"/>
  <c r="X28" i="23"/>
  <c r="X28" i="14"/>
  <c r="X28" i="51"/>
  <c r="X28" i="39"/>
  <c r="X28" i="37"/>
  <c r="X28" i="25"/>
  <c r="X28" i="43"/>
  <c r="X28" i="8"/>
  <c r="X28" i="44"/>
  <c r="X28" i="41"/>
  <c r="X28" i="33"/>
  <c r="X28" i="30"/>
  <c r="X28" i="15"/>
  <c r="X28" i="12"/>
  <c r="X28" i="18"/>
  <c r="X28" i="38"/>
  <c r="X28" i="13"/>
  <c r="X28" i="40"/>
  <c r="X28" i="19"/>
  <c r="X28" i="17"/>
  <c r="X28" i="29"/>
  <c r="X28" i="48"/>
  <c r="X28" i="27"/>
  <c r="X28" i="31"/>
  <c r="X28" i="28"/>
  <c r="X28" i="42"/>
  <c r="X28" i="16"/>
  <c r="X28" i="20"/>
  <c r="N43" i="38"/>
  <c r="N43" i="16"/>
  <c r="N43" i="50"/>
  <c r="N43" i="22"/>
  <c r="J14" i="32"/>
  <c r="T8" i="44"/>
  <c r="J24" i="36"/>
  <c r="J41" i="44"/>
  <c r="V29" i="23"/>
  <c r="X12" i="22"/>
  <c r="F10" i="28"/>
  <c r="G10" i="28" s="1"/>
  <c r="F10" i="50"/>
  <c r="G10" i="50" s="1"/>
  <c r="P10" i="17"/>
  <c r="X9" i="22"/>
  <c r="X33" i="23"/>
  <c r="X5" i="51"/>
  <c r="X5" i="34"/>
  <c r="N26" i="39"/>
  <c r="N35" i="24"/>
  <c r="X32" i="20"/>
  <c r="V33" i="18"/>
  <c r="X20" i="42"/>
  <c r="P15" i="39"/>
  <c r="P29" i="20"/>
  <c r="P14" i="39"/>
  <c r="F10" i="41"/>
  <c r="G10" i="41" s="1"/>
  <c r="P19" i="41"/>
  <c r="P19" i="15"/>
  <c r="V14" i="15"/>
  <c r="V14" i="29"/>
  <c r="V14" i="43"/>
  <c r="V14" i="32"/>
  <c r="V14" i="44"/>
  <c r="V14" i="12"/>
  <c r="X16" i="39"/>
  <c r="X40" i="29"/>
  <c r="X36" i="31"/>
  <c r="X28" i="49"/>
  <c r="X28" i="26"/>
  <c r="F36" i="19"/>
  <c r="G36" i="19" s="1"/>
  <c r="F36" i="41"/>
  <c r="P36" i="49"/>
  <c r="F36" i="31"/>
  <c r="P36" i="23"/>
  <c r="F36" i="28"/>
  <c r="F36" i="18"/>
  <c r="G36" i="18" s="1"/>
  <c r="P36" i="37"/>
  <c r="P36" i="25"/>
  <c r="P36" i="28"/>
  <c r="F36" i="15"/>
  <c r="P36" i="40"/>
  <c r="N26" i="15"/>
  <c r="N26" i="50"/>
  <c r="N26" i="36"/>
  <c r="N26" i="34"/>
  <c r="N26" i="48"/>
  <c r="N26" i="51"/>
  <c r="N26" i="52"/>
  <c r="N26" i="43"/>
  <c r="N26" i="13"/>
  <c r="N26" i="23"/>
  <c r="N26" i="22"/>
  <c r="N26" i="20"/>
  <c r="N26" i="49"/>
  <c r="N26" i="17"/>
  <c r="N26" i="44"/>
  <c r="N26" i="32"/>
  <c r="N26" i="29"/>
  <c r="N26" i="14"/>
  <c r="N26" i="31"/>
  <c r="N26" i="33"/>
  <c r="N26" i="42"/>
  <c r="N26" i="21"/>
  <c r="N26" i="16"/>
  <c r="N26" i="30"/>
  <c r="N26" i="18"/>
  <c r="V39" i="16"/>
  <c r="V39" i="48"/>
  <c r="V39" i="31"/>
  <c r="V39" i="29"/>
  <c r="V39" i="8"/>
  <c r="V39" i="40"/>
  <c r="V39" i="23"/>
  <c r="V39" i="32"/>
  <c r="V39" i="17"/>
  <c r="V39" i="13"/>
  <c r="V39" i="38"/>
  <c r="V39" i="15"/>
  <c r="V39" i="43"/>
  <c r="V39" i="24"/>
  <c r="V39" i="28"/>
  <c r="V39" i="34"/>
  <c r="V39" i="35"/>
  <c r="V39" i="30"/>
  <c r="V39" i="12"/>
  <c r="V39" i="39"/>
  <c r="V39" i="51"/>
  <c r="X36" i="39"/>
  <c r="X36" i="22"/>
  <c r="X36" i="43"/>
  <c r="X36" i="19"/>
  <c r="X36" i="35"/>
  <c r="X36" i="49"/>
  <c r="X36" i="50"/>
  <c r="X36" i="25"/>
  <c r="X36" i="16"/>
  <c r="X36" i="34"/>
  <c r="X36" i="51"/>
  <c r="X36" i="17"/>
  <c r="X36" i="13"/>
  <c r="X36" i="14"/>
  <c r="X36" i="18"/>
  <c r="X36" i="33"/>
  <c r="X36" i="26"/>
  <c r="X36" i="30"/>
  <c r="X36" i="8"/>
  <c r="X36" i="42"/>
  <c r="X36" i="41"/>
  <c r="X36" i="27"/>
  <c r="X36" i="44"/>
  <c r="X36" i="24"/>
  <c r="X36" i="52"/>
  <c r="X36" i="48"/>
  <c r="X36" i="36"/>
  <c r="X36" i="37"/>
  <c r="X36" i="28"/>
  <c r="X36" i="15"/>
  <c r="X16" i="44"/>
  <c r="X16" i="50"/>
  <c r="X16" i="26"/>
  <c r="X16" i="21"/>
  <c r="X16" i="27"/>
  <c r="X16" i="52"/>
  <c r="X16" i="24"/>
  <c r="X16" i="32"/>
  <c r="X16" i="40"/>
  <c r="X16" i="36"/>
  <c r="X16" i="25"/>
  <c r="X16" i="37"/>
  <c r="X16" i="12"/>
  <c r="X16" i="29"/>
  <c r="X16" i="42"/>
  <c r="X16" i="15"/>
  <c r="X16" i="22"/>
  <c r="X16" i="17"/>
  <c r="X16" i="18"/>
  <c r="X16" i="13"/>
  <c r="X16" i="48"/>
  <c r="X16" i="31"/>
  <c r="X16" i="33"/>
  <c r="X16" i="30"/>
  <c r="X16" i="28"/>
  <c r="X8" i="23"/>
  <c r="X8" i="39"/>
  <c r="X8" i="18"/>
  <c r="X8" i="37"/>
  <c r="X8" i="49"/>
  <c r="X8" i="50"/>
  <c r="X8" i="41"/>
  <c r="X8" i="42"/>
  <c r="X8" i="12"/>
  <c r="X8" i="17"/>
  <c r="X8" i="40"/>
  <c r="X8" i="35"/>
  <c r="X8" i="25"/>
  <c r="X8" i="24"/>
  <c r="X8" i="30"/>
  <c r="X8" i="13"/>
  <c r="X8" i="16"/>
  <c r="J14" i="22"/>
  <c r="T8" i="17"/>
  <c r="J24" i="17"/>
  <c r="J41" i="41"/>
  <c r="V29" i="17"/>
  <c r="F10" i="22"/>
  <c r="G10" i="22" s="1"/>
  <c r="P10" i="37"/>
  <c r="F10" i="38"/>
  <c r="X9" i="16"/>
  <c r="X37" i="18"/>
  <c r="X5" i="32"/>
  <c r="X5" i="31"/>
  <c r="X20" i="22"/>
  <c r="N26" i="19"/>
  <c r="N35" i="36"/>
  <c r="V33" i="30"/>
  <c r="V33" i="32"/>
  <c r="F15" i="13"/>
  <c r="P36" i="20"/>
  <c r="F10" i="31"/>
  <c r="V39" i="52"/>
  <c r="V39" i="27"/>
  <c r="X41" i="27"/>
  <c r="X16" i="49"/>
  <c r="X16" i="19"/>
  <c r="V39" i="42"/>
  <c r="X36" i="23"/>
  <c r="X36" i="12"/>
  <c r="X8" i="33"/>
  <c r="X32" i="19"/>
  <c r="X32" i="22"/>
  <c r="X32" i="13"/>
  <c r="X32" i="16"/>
  <c r="X32" i="25"/>
  <c r="X32" i="32"/>
  <c r="X32" i="23"/>
  <c r="X32" i="33"/>
  <c r="X32" i="17"/>
  <c r="X32" i="30"/>
  <c r="X32" i="51"/>
  <c r="X32" i="38"/>
  <c r="X32" i="48"/>
  <c r="X32" i="41"/>
  <c r="X32" i="8"/>
  <c r="X32" i="12"/>
  <c r="X32" i="15"/>
  <c r="X32" i="24"/>
  <c r="X32" i="28"/>
  <c r="X32" i="43"/>
  <c r="X32" i="40"/>
  <c r="X32" i="36"/>
  <c r="X32" i="49"/>
  <c r="X20" i="14"/>
  <c r="X20" i="28"/>
  <c r="X20" i="36"/>
  <c r="X20" i="52"/>
  <c r="X20" i="35"/>
  <c r="X20" i="26"/>
  <c r="X20" i="29"/>
  <c r="X20" i="19"/>
  <c r="X20" i="30"/>
  <c r="X20" i="38"/>
  <c r="X20" i="50"/>
  <c r="X20" i="21"/>
  <c r="X20" i="49"/>
  <c r="X20" i="20"/>
  <c r="X20" i="15"/>
  <c r="X20" i="43"/>
  <c r="X20" i="34"/>
  <c r="X20" i="16"/>
  <c r="X20" i="51"/>
  <c r="X20" i="31"/>
  <c r="X20" i="48"/>
  <c r="X20" i="39"/>
  <c r="X12" i="31"/>
  <c r="X12" i="39"/>
  <c r="X12" i="40"/>
  <c r="X12" i="8"/>
  <c r="X12" i="35"/>
  <c r="X12" i="15"/>
  <c r="X12" i="18"/>
  <c r="X12" i="19"/>
  <c r="X12" i="16"/>
  <c r="X12" i="33"/>
  <c r="X12" i="24"/>
  <c r="X12" i="36"/>
  <c r="T8" i="51"/>
  <c r="J41" i="31"/>
  <c r="V29" i="40"/>
  <c r="X12" i="28"/>
  <c r="F10" i="13"/>
  <c r="F10" i="25"/>
  <c r="G10" i="25" s="1"/>
  <c r="P10" i="36"/>
  <c r="X9" i="40"/>
  <c r="X37" i="43"/>
  <c r="V33" i="40"/>
  <c r="X5" i="35"/>
  <c r="X5" i="18"/>
  <c r="X20" i="32"/>
  <c r="N26" i="41"/>
  <c r="N35" i="22"/>
  <c r="X32" i="44"/>
  <c r="V33" i="33"/>
  <c r="V33" i="21"/>
  <c r="X20" i="40"/>
  <c r="F15" i="22"/>
  <c r="F36" i="42"/>
  <c r="F10" i="26"/>
  <c r="G10" i="26" s="1"/>
  <c r="V39" i="50"/>
  <c r="V39" i="37"/>
  <c r="X41" i="40"/>
  <c r="X16" i="35"/>
  <c r="X36" i="32"/>
  <c r="X28" i="52"/>
  <c r="X8" i="44"/>
  <c r="J35" i="40"/>
  <c r="J35" i="41"/>
  <c r="AN15" i="4"/>
  <c r="H15" i="4" s="1"/>
  <c r="J35" i="52"/>
  <c r="J35" i="19"/>
  <c r="J21" i="48"/>
  <c r="J35" i="36"/>
  <c r="J35" i="38"/>
  <c r="J35" i="15"/>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G5" i="14"/>
  <c r="E11" i="37"/>
  <c r="E38" i="41"/>
  <c r="E42" i="41"/>
  <c r="E12" i="29"/>
  <c r="E31" i="29"/>
  <c r="E5" i="41"/>
  <c r="G5" i="41" s="1"/>
  <c r="E22" i="37"/>
  <c r="E6" i="37"/>
  <c r="E38" i="29"/>
  <c r="E22" i="29"/>
  <c r="E6" i="29"/>
  <c r="E19" i="13"/>
  <c r="G8" i="20"/>
  <c r="G40" i="41"/>
  <c r="E34" i="37"/>
  <c r="E5" i="29"/>
  <c r="G5" i="29" s="1"/>
  <c r="E18" i="41"/>
  <c r="G40" i="38"/>
  <c r="E32" i="29"/>
  <c r="E14" i="41"/>
  <c r="E24" i="25"/>
  <c r="E33" i="24"/>
  <c r="E17" i="24"/>
  <c r="E32" i="13"/>
  <c r="G32" i="13" s="1"/>
  <c r="E15" i="49"/>
  <c r="E18" i="37"/>
  <c r="E34" i="29"/>
  <c r="E18" i="29"/>
  <c r="E5" i="18"/>
  <c r="G5" i="18" s="1"/>
  <c r="E33" i="12"/>
  <c r="E17" i="12"/>
  <c r="E31" i="13"/>
  <c r="E15" i="13"/>
  <c r="G33" i="37"/>
  <c r="G27" i="37"/>
  <c r="E21" i="37"/>
  <c r="E25" i="37"/>
  <c r="E9" i="41"/>
  <c r="E33" i="37"/>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G19" i="36" s="1"/>
  <c r="F36" i="17"/>
  <c r="G36" i="17" s="1"/>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G15" i="23" s="1"/>
  <c r="E27" i="21"/>
  <c r="E11" i="21"/>
  <c r="E23" i="19"/>
  <c r="E20" i="52"/>
  <c r="E43" i="51"/>
  <c r="E27" i="5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G28" i="36" s="1"/>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G15" i="48" s="1"/>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G43" i="52" s="1"/>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G28" i="15" s="1"/>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G32" i="30" s="1"/>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12" i="30"/>
  <c r="G15" i="49"/>
  <c r="G27"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15" i="36"/>
  <c r="G15" i="44"/>
  <c r="G13" i="42"/>
  <c r="G36" i="28"/>
  <c r="G36" i="8"/>
  <c r="G33" i="42"/>
  <c r="G43" i="38"/>
  <c r="G43" i="51"/>
  <c r="G43" i="31"/>
  <c r="G12" i="31"/>
  <c r="G25" i="52"/>
  <c r="G8" i="13"/>
  <c r="G33" i="24"/>
  <c r="G5" i="8"/>
  <c r="G28" i="26"/>
  <c r="G28" i="34"/>
  <c r="G34" i="29"/>
  <c r="G34" i="44"/>
  <c r="G34" i="30"/>
  <c r="G13" i="20"/>
  <c r="G13" i="40"/>
  <c r="G43" i="32"/>
  <c r="G40" i="43"/>
  <c r="G10" i="30"/>
  <c r="G27" i="39"/>
  <c r="G5" i="43"/>
  <c r="G12" i="26"/>
  <c r="G10" i="13"/>
  <c r="G13" i="22"/>
  <c r="G33" i="40"/>
  <c r="G39" i="23"/>
  <c r="G43" i="23"/>
  <c r="G43" i="30"/>
  <c r="G12" i="28"/>
  <c r="G40" i="26"/>
  <c r="G40" i="39"/>
  <c r="G32" i="12"/>
  <c r="G32" i="34"/>
  <c r="G12" i="12"/>
  <c r="G19" i="17"/>
  <c r="G15" i="51"/>
  <c r="G27" i="14"/>
  <c r="G27" i="22"/>
  <c r="G10" i="31"/>
  <c r="G27" i="38"/>
  <c r="G5" i="35"/>
  <c r="G10" i="16"/>
  <c r="G25" i="44"/>
  <c r="G40" i="19"/>
  <c r="G32" i="22"/>
  <c r="G12" i="19"/>
  <c r="G33" i="20"/>
  <c r="G36" i="35"/>
  <c r="G27" i="19"/>
  <c r="G27" i="21"/>
  <c r="G10" i="35"/>
  <c r="G27" i="41"/>
  <c r="G40" i="22"/>
  <c r="G40" i="13"/>
  <c r="G32" i="17"/>
  <c r="G32" i="15"/>
  <c r="G32" i="32"/>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G8" i="51" s="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G8" i="49" s="1"/>
  <c r="P8" i="27"/>
  <c r="F8" i="23"/>
  <c r="G8" i="23" s="1"/>
  <c r="F8" i="32"/>
  <c r="G8" i="32" s="1"/>
  <c r="F8" i="30"/>
  <c r="G8" i="30" s="1"/>
  <c r="F8" i="48"/>
  <c r="F8" i="19"/>
  <c r="F8" i="36"/>
  <c r="G8" i="36" s="1"/>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25" i="28"/>
  <c r="G12" i="35"/>
  <c r="G25" i="38"/>
  <c r="G11" i="51"/>
  <c r="G25"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E17" i="27"/>
  <c r="E18" i="27"/>
  <c r="E37" i="27"/>
  <c r="E29" i="27"/>
  <c r="E5" i="27"/>
  <c r="G5" i="27" s="1"/>
  <c r="E22" i="27"/>
  <c r="E9" i="27"/>
  <c r="E38" i="27"/>
  <c r="E8" i="27"/>
  <c r="G8" i="27" s="1"/>
  <c r="E40" i="27"/>
  <c r="G40" i="27" s="1"/>
  <c r="E43" i="27"/>
  <c r="G43" i="27" s="1"/>
  <c r="E24" i="27"/>
  <c r="E21" i="27"/>
  <c r="E42" i="27"/>
  <c r="E36" i="27"/>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20"/>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34"/>
  <c r="J33" i="39"/>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E25" i="43"/>
  <c r="E32" i="43"/>
  <c r="G32" i="43" s="1"/>
  <c r="E22" i="43"/>
  <c r="E36" i="43"/>
  <c r="G36" i="43" s="1"/>
  <c r="E8" i="43"/>
  <c r="E36" i="38"/>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44" i="21" s="1"/>
  <c r="E11" i="16"/>
  <c r="G11" i="16" s="1"/>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E6" i="49"/>
  <c r="E41" i="48"/>
  <c r="E29" i="48"/>
  <c r="G29" i="48" s="1"/>
  <c r="E21" i="48"/>
  <c r="E18" i="48"/>
  <c r="E17" i="48"/>
  <c r="E9" i="48"/>
  <c r="E40" i="48"/>
  <c r="E36" i="48"/>
  <c r="E30" i="48"/>
  <c r="E26" i="48"/>
  <c r="E22" i="48"/>
  <c r="E16" i="48"/>
  <c r="E12" i="48"/>
  <c r="G12" i="48" s="1"/>
  <c r="E8" i="48"/>
  <c r="G8" i="48" s="1"/>
  <c r="E17" i="49"/>
  <c r="E25" i="49"/>
  <c r="E37" i="49"/>
  <c r="E7" i="49"/>
  <c r="E5" i="49"/>
  <c r="E41" i="49"/>
  <c r="E29" i="49"/>
  <c r="G29" i="49" s="1"/>
  <c r="E19" i="49"/>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E24" i="48"/>
  <c r="E20" i="48"/>
  <c r="E14" i="48"/>
  <c r="E10" i="48"/>
  <c r="G10" i="48" s="1"/>
  <c r="E6" i="48"/>
  <c r="G5" i="28" l="1"/>
  <c r="G15" i="25"/>
  <c r="E44" i="50"/>
  <c r="G36" i="24"/>
  <c r="G29" i="42"/>
  <c r="G19" i="23"/>
  <c r="E44" i="39"/>
  <c r="E44" i="41"/>
  <c r="G15" i="41"/>
  <c r="G13" i="43"/>
  <c r="J33" i="51"/>
  <c r="J33" i="14"/>
  <c r="T10" i="39"/>
  <c r="G36" i="31"/>
  <c r="G15" i="19"/>
  <c r="G5" i="34"/>
  <c r="J33" i="28"/>
  <c r="G19" i="19"/>
  <c r="G36" i="48"/>
  <c r="G36" i="36"/>
  <c r="J33" i="12"/>
  <c r="J33" i="24"/>
  <c r="T10" i="40"/>
  <c r="G34" i="27"/>
  <c r="N12" i="33"/>
  <c r="N12" i="22"/>
  <c r="N12" i="13"/>
  <c r="N12" i="15"/>
  <c r="N12" i="41"/>
  <c r="N12" i="14"/>
  <c r="T10" i="28"/>
  <c r="G14" i="49"/>
  <c r="G36" i="38"/>
  <c r="J33" i="17"/>
  <c r="J33" i="18"/>
  <c r="T10" i="24"/>
  <c r="J28" i="36"/>
  <c r="G36" i="27"/>
  <c r="J33" i="29"/>
  <c r="G29" i="26"/>
  <c r="G10" i="36"/>
  <c r="G19" i="49"/>
  <c r="T9" i="14"/>
  <c r="J33" i="42"/>
  <c r="J33" i="52"/>
  <c r="J33" i="27"/>
  <c r="T10" i="8"/>
  <c r="J28" i="27"/>
  <c r="G23" i="39"/>
  <c r="T9" i="17"/>
  <c r="J33" i="33"/>
  <c r="J33" i="38"/>
  <c r="J33" i="36"/>
  <c r="T10" i="42"/>
  <c r="J28" i="41"/>
  <c r="G23" i="19"/>
  <c r="J33" i="43"/>
  <c r="G28" i="48"/>
  <c r="T9" i="18"/>
  <c r="J33" i="16"/>
  <c r="J33" i="50"/>
  <c r="J33" i="41"/>
  <c r="T10" i="21"/>
  <c r="G29" i="27"/>
  <c r="G15" i="13"/>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34" i="24" s="1"/>
  <c r="I34"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10" i="35" s="1"/>
  <c r="I10"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41" i="44"/>
  <c r="I41" i="44" s="1"/>
  <c r="K41" i="44" s="1"/>
  <c r="H5" i="30" a="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38" i="8"/>
  <c r="I38" i="8" s="1"/>
  <c r="H14" i="8"/>
  <c r="I14" i="8" s="1"/>
  <c r="H30" i="8"/>
  <c r="I30" i="8" s="1"/>
  <c r="H42" i="8"/>
  <c r="I42" i="8" s="1"/>
  <c r="H39" i="8"/>
  <c r="I39" i="8" s="1"/>
  <c r="H23" i="8"/>
  <c r="I23" i="8" s="1"/>
  <c r="H41" i="8"/>
  <c r="I41" i="8" s="1"/>
  <c r="H43" i="8"/>
  <c r="I43" i="8" s="1"/>
  <c r="H21" i="8"/>
  <c r="I21" i="8" s="1"/>
  <c r="H29" i="8"/>
  <c r="I29" i="8" s="1"/>
  <c r="H19" i="8"/>
  <c r="I19" i="8" s="1"/>
  <c r="H8" i="8"/>
  <c r="I8" i="8" s="1"/>
  <c r="H32" i="8"/>
  <c r="I32" i="8" s="1"/>
  <c r="H40" i="8"/>
  <c r="I40" i="8" s="1"/>
  <c r="H20" i="17"/>
  <c r="I20" i="17" s="1"/>
  <c r="H34" i="17"/>
  <c r="I34" i="17" s="1"/>
  <c r="H28" i="20"/>
  <c r="I28" i="20" s="1"/>
  <c r="H24" i="20"/>
  <c r="I24" i="20" s="1"/>
  <c r="H40" i="20"/>
  <c r="I40" i="20" s="1"/>
  <c r="H14" i="20"/>
  <c r="I14" i="20" s="1"/>
  <c r="H41" i="20"/>
  <c r="I41" i="20" s="1"/>
  <c r="H27" i="20"/>
  <c r="I27" i="20" s="1"/>
  <c r="H6" i="37"/>
  <c r="I6" i="37" s="1"/>
  <c r="H41" i="37"/>
  <c r="I41" i="37" s="1"/>
  <c r="H33" i="37"/>
  <c r="I33" i="37" s="1"/>
  <c r="H17" i="37"/>
  <c r="I17" i="37" s="1"/>
  <c r="H9" i="37"/>
  <c r="I9" i="37" s="1"/>
  <c r="H32" i="37"/>
  <c r="I32" i="37" s="1"/>
  <c r="H24" i="37"/>
  <c r="I24" i="37" s="1"/>
  <c r="H16" i="37"/>
  <c r="I16" i="37" s="1"/>
  <c r="H8" i="37"/>
  <c r="I8" i="37" s="1"/>
  <c r="H35" i="37"/>
  <c r="I35" i="37" s="1"/>
  <c r="H13" i="37"/>
  <c r="I13" i="37" s="1"/>
  <c r="H30" i="37"/>
  <c r="I30" i="37" s="1"/>
  <c r="H20" i="37"/>
  <c r="I20" i="37" s="1"/>
  <c r="H10" i="37"/>
  <c r="I10" i="37" s="1"/>
  <c r="H31" i="37"/>
  <c r="I31" i="37" s="1"/>
  <c r="H19" i="37"/>
  <c r="I19" i="37" s="1"/>
  <c r="H5" i="37"/>
  <c r="H37" i="37"/>
  <c r="I37" i="37" s="1"/>
  <c r="H15" i="37"/>
  <c r="I15" i="37" s="1"/>
  <c r="H36" i="37"/>
  <c r="I36" i="37" s="1"/>
  <c r="H18" i="37"/>
  <c r="I18" i="37" s="1"/>
  <c r="H43" i="37"/>
  <c r="I43" i="37" s="1"/>
  <c r="H27" i="37"/>
  <c r="I27" i="37" s="1"/>
  <c r="H7" i="37"/>
  <c r="I7" i="37" s="1"/>
  <c r="H12" i="37"/>
  <c r="I12" i="37" s="1"/>
  <c r="H29" i="37"/>
  <c r="I29" i="37" s="1"/>
  <c r="H34" i="37"/>
  <c r="I34" i="37" s="1"/>
  <c r="H39" i="37"/>
  <c r="I39" i="37" s="1"/>
  <c r="H38" i="37"/>
  <c r="I38" i="37" s="1"/>
  <c r="H21" i="37"/>
  <c r="I21" i="37" s="1"/>
  <c r="H16" i="28"/>
  <c r="I16" i="28" s="1"/>
  <c r="H5" i="28"/>
  <c r="H36" i="28"/>
  <c r="I36" i="28" s="1"/>
  <c r="H22" i="28"/>
  <c r="I22" i="28" s="1"/>
  <c r="H12" i="28"/>
  <c r="I12" i="28" s="1"/>
  <c r="H34" i="28"/>
  <c r="I34" i="28" s="1"/>
  <c r="H6" i="28"/>
  <c r="I6" i="28" s="1"/>
  <c r="H18" i="28"/>
  <c r="I18" i="28" s="1"/>
  <c r="H43" i="28"/>
  <c r="I43" i="28" s="1"/>
  <c r="H39" i="28"/>
  <c r="I39" i="28" s="1"/>
  <c r="H25" i="28"/>
  <c r="I25" i="28" s="1"/>
  <c r="H11" i="28"/>
  <c r="I11" i="28" s="1"/>
  <c r="H15" i="28"/>
  <c r="I15" i="28" s="1"/>
  <c r="H35" i="28"/>
  <c r="I35" i="28" s="1"/>
  <c r="H24" i="24"/>
  <c r="I24" i="24" s="1"/>
  <c r="H22" i="24"/>
  <c r="I22" i="24" s="1"/>
  <c r="H37" i="24"/>
  <c r="I37" i="24" s="1"/>
  <c r="H15" i="24"/>
  <c r="I15" i="24" s="1"/>
  <c r="H18" i="19"/>
  <c r="I18" i="19" s="1"/>
  <c r="H38" i="19"/>
  <c r="I38" i="19" s="1"/>
  <c r="H14" i="19"/>
  <c r="I14" i="19" s="1"/>
  <c r="H11" i="19"/>
  <c r="I11" i="19" s="1"/>
  <c r="H17" i="19"/>
  <c r="I17" i="19" s="1"/>
  <c r="H21" i="19"/>
  <c r="I21" i="19" s="1"/>
  <c r="H24" i="19"/>
  <c r="I24" i="19" s="1"/>
  <c r="H18" i="21"/>
  <c r="I18" i="21" s="1"/>
  <c r="H22" i="21"/>
  <c r="I22" i="21" s="1"/>
  <c r="H16" i="21"/>
  <c r="I16" i="21" s="1"/>
  <c r="H19" i="21"/>
  <c r="I19" i="21" s="1"/>
  <c r="H27" i="21"/>
  <c r="I27" i="21" s="1"/>
  <c r="H17" i="21"/>
  <c r="I17" i="21" s="1"/>
  <c r="H5" i="18" a="1"/>
  <c r="H16" i="50"/>
  <c r="I16" i="50" s="1"/>
  <c r="H33" i="50"/>
  <c r="I33" i="50" s="1"/>
  <c r="H39" i="50"/>
  <c r="I39" i="50" s="1"/>
  <c r="H23" i="50"/>
  <c r="I23" i="50" s="1"/>
  <c r="H7" i="50"/>
  <c r="I7" i="50" s="1"/>
  <c r="H35" i="50"/>
  <c r="I35" i="50" s="1"/>
  <c r="H25" i="50"/>
  <c r="I25" i="50" s="1"/>
  <c r="H20" i="50"/>
  <c r="I20" i="50" s="1"/>
  <c r="H41" i="50"/>
  <c r="I41" i="50" s="1"/>
  <c r="H27" i="50"/>
  <c r="I27" i="50" s="1"/>
  <c r="H36" i="50"/>
  <c r="I36" i="50" s="1"/>
  <c r="H24" i="50"/>
  <c r="I24" i="50" s="1"/>
  <c r="H21" i="50"/>
  <c r="I21" i="50" s="1"/>
  <c r="H43" i="50"/>
  <c r="I43" i="50" s="1"/>
  <c r="H12" i="50"/>
  <c r="I12" i="50" s="1"/>
  <c r="H19" i="50"/>
  <c r="I19" i="50" s="1"/>
  <c r="H28" i="50"/>
  <c r="I28" i="50" s="1"/>
  <c r="H12" i="29"/>
  <c r="I12" i="29" s="1"/>
  <c r="H20" i="29"/>
  <c r="I20" i="29" s="1"/>
  <c r="H36" i="29"/>
  <c r="I36" i="29" s="1"/>
  <c r="H30" i="29"/>
  <c r="I30" i="29" s="1"/>
  <c r="H14" i="29"/>
  <c r="I14" i="29" s="1"/>
  <c r="H24" i="29"/>
  <c r="I24" i="29" s="1"/>
  <c r="H34" i="29"/>
  <c r="I34" i="29" s="1"/>
  <c r="H42" i="29"/>
  <c r="I42" i="29" s="1"/>
  <c r="H10" i="29"/>
  <c r="I10" i="29" s="1"/>
  <c r="H26" i="29"/>
  <c r="I26" i="29" s="1"/>
  <c r="H6" i="29"/>
  <c r="I6" i="29" s="1"/>
  <c r="H16" i="29"/>
  <c r="I16" i="29" s="1"/>
  <c r="H38" i="29"/>
  <c r="I38" i="29" s="1"/>
  <c r="H27" i="29"/>
  <c r="I27" i="29" s="1"/>
  <c r="H11" i="29"/>
  <c r="I11" i="29" s="1"/>
  <c r="H13" i="29"/>
  <c r="I13" i="29" s="1"/>
  <c r="H33" i="29"/>
  <c r="I33" i="29" s="1"/>
  <c r="H29" i="29"/>
  <c r="I29" i="29" s="1"/>
  <c r="H15" i="29"/>
  <c r="I15" i="29" s="1"/>
  <c r="H41" i="29"/>
  <c r="I41" i="29" s="1"/>
  <c r="H39" i="29"/>
  <c r="I39" i="29" s="1"/>
  <c r="H23" i="29"/>
  <c r="I23" i="29" s="1"/>
  <c r="H9" i="29"/>
  <c r="I9" i="29" s="1"/>
  <c r="H5" i="29"/>
  <c r="H5" i="14" a="1"/>
  <c r="H10" i="32"/>
  <c r="I10" i="32" s="1"/>
  <c r="H26" i="32"/>
  <c r="I26" i="32" s="1"/>
  <c r="H32" i="32"/>
  <c r="I32" i="32" s="1"/>
  <c r="H16" i="32"/>
  <c r="I16" i="32" s="1"/>
  <c r="H30" i="32"/>
  <c r="I30" i="32" s="1"/>
  <c r="H8" i="32"/>
  <c r="I8" i="32" s="1"/>
  <c r="H24" i="32"/>
  <c r="I24" i="32" s="1"/>
  <c r="H14" i="32"/>
  <c r="I14" i="32" s="1"/>
  <c r="H36" i="32"/>
  <c r="I36" i="32" s="1"/>
  <c r="H29" i="32"/>
  <c r="I29" i="32" s="1"/>
  <c r="H33" i="32"/>
  <c r="I33" i="32" s="1"/>
  <c r="H15" i="32"/>
  <c r="I15" i="32" s="1"/>
  <c r="H23" i="32"/>
  <c r="I23" i="32" s="1"/>
  <c r="H43" i="32"/>
  <c r="I43" i="32" s="1"/>
  <c r="H41" i="32"/>
  <c r="I41" i="32" s="1"/>
  <c r="H25" i="32"/>
  <c r="I25" i="32" s="1"/>
  <c r="H6" i="41"/>
  <c r="I6" i="41" s="1"/>
  <c r="H25" i="41"/>
  <c r="I25" i="41" s="1"/>
  <c r="H17" i="41"/>
  <c r="I17" i="41" s="1"/>
  <c r="H9" i="41"/>
  <c r="I9" i="41" s="1"/>
  <c r="H32" i="41"/>
  <c r="I32" i="41" s="1"/>
  <c r="H24" i="41"/>
  <c r="I24" i="41" s="1"/>
  <c r="H16" i="41"/>
  <c r="I16" i="41" s="1"/>
  <c r="H8" i="41"/>
  <c r="I8" i="41" s="1"/>
  <c r="H30" i="41"/>
  <c r="I30" i="41" s="1"/>
  <c r="H20" i="41"/>
  <c r="I20" i="41" s="1"/>
  <c r="H10" i="41"/>
  <c r="I10" i="41" s="1"/>
  <c r="H31" i="41"/>
  <c r="I31" i="41" s="1"/>
  <c r="H19" i="41"/>
  <c r="I19" i="41" s="1"/>
  <c r="H5" i="41"/>
  <c r="H27" i="41"/>
  <c r="I27" i="41" s="1"/>
  <c r="H36" i="41"/>
  <c r="I36" i="41" s="1"/>
  <c r="H22" i="41"/>
  <c r="I22" i="41" s="1"/>
  <c r="H18" i="41"/>
  <c r="I18" i="41" s="1"/>
  <c r="H21" i="41"/>
  <c r="I21" i="41" s="1"/>
  <c r="H34" i="41"/>
  <c r="I34" i="41" s="1"/>
  <c r="H29" i="41"/>
  <c r="I29" i="41" s="1"/>
  <c r="H12" i="41"/>
  <c r="I12" i="41" s="1"/>
  <c r="H43" i="41"/>
  <c r="I43" i="41" s="1"/>
  <c r="H27" i="33"/>
  <c r="I27" i="33" s="1"/>
  <c r="H19" i="33"/>
  <c r="I19" i="33" s="1"/>
  <c r="H21" i="33"/>
  <c r="I21" i="33" s="1"/>
  <c r="H9" i="33"/>
  <c r="I9" i="33" s="1"/>
  <c r="H13" i="33"/>
  <c r="I13" i="33" s="1"/>
  <c r="H15" i="33"/>
  <c r="I15" i="33" s="1"/>
  <c r="H10" i="33"/>
  <c r="I10" i="33" s="1"/>
  <c r="H20" i="33"/>
  <c r="I20" i="33" s="1"/>
  <c r="H42" i="33"/>
  <c r="I42" i="33" s="1"/>
  <c r="H12" i="33"/>
  <c r="I12" i="33" s="1"/>
  <c r="H34" i="33"/>
  <c r="I34" i="33" s="1"/>
  <c r="H33" i="36"/>
  <c r="I33" i="36" s="1"/>
  <c r="H6" i="39"/>
  <c r="I6" i="39" s="1"/>
  <c r="H26" i="39"/>
  <c r="I26" i="39" s="1"/>
  <c r="H14" i="39"/>
  <c r="I14" i="39" s="1"/>
  <c r="H27" i="39"/>
  <c r="I27" i="39" s="1"/>
  <c r="H13" i="39"/>
  <c r="I13" i="39" s="1"/>
  <c r="H38" i="39"/>
  <c r="I38" i="39" s="1"/>
  <c r="H17" i="42"/>
  <c r="I17" i="42" s="1"/>
  <c r="H24" i="42"/>
  <c r="I24" i="42" s="1"/>
  <c r="H8" i="42"/>
  <c r="I8" i="42" s="1"/>
  <c r="H6" i="42"/>
  <c r="I6" i="42" s="1"/>
  <c r="H29" i="42"/>
  <c r="I29" i="42" s="1"/>
  <c r="H12" i="42"/>
  <c r="I12" i="42" s="1"/>
  <c r="H30" i="42"/>
  <c r="I30" i="42" s="1"/>
  <c r="H14" i="40"/>
  <c r="I14" i="40" s="1"/>
  <c r="H33" i="40"/>
  <c r="I33" i="40" s="1"/>
  <c r="H30" i="40"/>
  <c r="I30" i="40" s="1"/>
  <c r="H6" i="22"/>
  <c r="I6" i="22" s="1"/>
  <c r="H12" i="22"/>
  <c r="I12" i="22" s="1"/>
  <c r="H28" i="22"/>
  <c r="I28" i="22" s="1"/>
  <c r="H5" i="22"/>
  <c r="H20" i="22"/>
  <c r="I20" i="22" s="1"/>
  <c r="H32" i="22"/>
  <c r="I32" i="22" s="1"/>
  <c r="H35" i="22"/>
  <c r="I35" i="22" s="1"/>
  <c r="H43" i="22"/>
  <c r="I43" i="22" s="1"/>
  <c r="H7" i="22"/>
  <c r="I7" i="22" s="1"/>
  <c r="H41" i="22"/>
  <c r="I41" i="22" s="1"/>
  <c r="H27" i="22"/>
  <c r="I27" i="22" s="1"/>
  <c r="H23" i="22"/>
  <c r="I23" i="22" s="1"/>
  <c r="H9" i="22"/>
  <c r="I9" i="22" s="1"/>
  <c r="H20" i="25"/>
  <c r="I20" i="25" s="1"/>
  <c r="H18" i="25"/>
  <c r="I18" i="25" s="1"/>
  <c r="H30" i="25"/>
  <c r="I30" i="25" s="1"/>
  <c r="H24" i="25"/>
  <c r="I24" i="25" s="1"/>
  <c r="H38" i="25"/>
  <c r="I38" i="25" s="1"/>
  <c r="H32" i="25"/>
  <c r="I32" i="25" s="1"/>
  <c r="H26" i="25"/>
  <c r="I26" i="25" s="1"/>
  <c r="H14" i="25"/>
  <c r="I14" i="25" s="1"/>
  <c r="H42" i="25"/>
  <c r="I42" i="25" s="1"/>
  <c r="H22" i="25"/>
  <c r="I22" i="25" s="1"/>
  <c r="H25" i="25"/>
  <c r="I25" i="25" s="1"/>
  <c r="H17" i="25"/>
  <c r="I17" i="25" s="1"/>
  <c r="H13" i="25"/>
  <c r="I13" i="25" s="1"/>
  <c r="H43" i="25"/>
  <c r="I43" i="25" s="1"/>
  <c r="H29" i="25"/>
  <c r="I29" i="25" s="1"/>
  <c r="H15" i="25"/>
  <c r="I15" i="25" s="1"/>
  <c r="H11" i="25"/>
  <c r="I11" i="25" s="1"/>
  <c r="H19" i="25"/>
  <c r="I19" i="25" s="1"/>
  <c r="H37" i="25"/>
  <c r="I37" i="25" s="1"/>
  <c r="H5" i="25"/>
  <c r="G44" i="27"/>
  <c r="H5" i="27" a="1"/>
  <c r="G44" i="16"/>
  <c r="H5" i="16" a="1"/>
  <c r="G44" i="13"/>
  <c r="H5" i="13" a="1"/>
  <c r="H5" i="49" a="1"/>
  <c r="G44" i="49"/>
  <c r="H5" i="48" a="1"/>
  <c r="G44" i="48"/>
  <c r="H37" i="51"/>
  <c r="I37" i="51" s="1"/>
  <c r="H26" i="40" l="1"/>
  <c r="I26" i="40" s="1"/>
  <c r="H42" i="39"/>
  <c r="I42" i="39" s="1"/>
  <c r="H25" i="39"/>
  <c r="I25" i="39" s="1"/>
  <c r="H15" i="51"/>
  <c r="I15" i="51" s="1"/>
  <c r="H6" i="51"/>
  <c r="I6" i="51" s="1"/>
  <c r="H30" i="39"/>
  <c r="I30" i="39" s="1"/>
  <c r="H33" i="39"/>
  <c r="I33" i="39" s="1"/>
  <c r="H27" i="52"/>
  <c r="I27" i="52" s="1"/>
  <c r="K27" i="52" s="1"/>
  <c r="H29" i="20"/>
  <c r="I29" i="20" s="1"/>
  <c r="H12" i="20"/>
  <c r="I12" i="20" s="1"/>
  <c r="H26" i="51"/>
  <c r="I26" i="51" s="1"/>
  <c r="H40" i="51"/>
  <c r="I40" i="51" s="1"/>
  <c r="H19" i="51"/>
  <c r="I19" i="51" s="1"/>
  <c r="H10" i="39"/>
  <c r="I10" i="39" s="1"/>
  <c r="H41" i="39"/>
  <c r="I41" i="39" s="1"/>
  <c r="H14" i="33"/>
  <c r="I14" i="33" s="1"/>
  <c r="K14" i="33" s="1"/>
  <c r="H13" i="20"/>
  <c r="I13" i="20" s="1"/>
  <c r="H25" i="26"/>
  <c r="I25" i="26" s="1"/>
  <c r="H10" i="40"/>
  <c r="I10" i="40" s="1"/>
  <c r="H41" i="26"/>
  <c r="I41" i="26" s="1"/>
  <c r="H29" i="51"/>
  <c r="I29" i="51" s="1"/>
  <c r="H8" i="22"/>
  <c r="I8" i="22" s="1"/>
  <c r="H5" i="40"/>
  <c r="H36" i="42"/>
  <c r="I36" i="42" s="1"/>
  <c r="K36" i="42" s="1"/>
  <c r="H37" i="39"/>
  <c r="I37" i="39" s="1"/>
  <c r="H17" i="39"/>
  <c r="I17" i="39" s="1"/>
  <c r="H8" i="33"/>
  <c r="I8" i="33" s="1"/>
  <c r="H37" i="33"/>
  <c r="I37" i="33" s="1"/>
  <c r="H26" i="41"/>
  <c r="I26" i="41" s="1"/>
  <c r="H11" i="41"/>
  <c r="I11" i="41" s="1"/>
  <c r="H42" i="41"/>
  <c r="I42" i="41" s="1"/>
  <c r="H41" i="41"/>
  <c r="I41" i="41" s="1"/>
  <c r="K41" i="41" s="1"/>
  <c r="H35" i="32"/>
  <c r="I35" i="32" s="1"/>
  <c r="H5" i="32"/>
  <c r="H25" i="29"/>
  <c r="I25" i="29" s="1"/>
  <c r="H19" i="29"/>
  <c r="I19" i="29" s="1"/>
  <c r="H22" i="29"/>
  <c r="I22" i="29" s="1"/>
  <c r="H5" i="50"/>
  <c r="H11" i="50"/>
  <c r="I11" i="50" s="1"/>
  <c r="H31" i="50"/>
  <c r="I31" i="50" s="1"/>
  <c r="K31" i="50" s="1"/>
  <c r="H20" i="21"/>
  <c r="I20" i="21" s="1"/>
  <c r="H15" i="19"/>
  <c r="I15" i="19" s="1"/>
  <c r="H33" i="26"/>
  <c r="I33" i="26" s="1"/>
  <c r="H26" i="24"/>
  <c r="I26" i="24" s="1"/>
  <c r="H27" i="28"/>
  <c r="I27" i="28" s="1"/>
  <c r="H24" i="28"/>
  <c r="I24" i="28" s="1"/>
  <c r="H11" i="37"/>
  <c r="I11" i="37" s="1"/>
  <c r="H28" i="37"/>
  <c r="I28" i="37" s="1"/>
  <c r="H23" i="37"/>
  <c r="I23" i="37" s="1"/>
  <c r="H25" i="37"/>
  <c r="I25" i="37" s="1"/>
  <c r="H15" i="20"/>
  <c r="I15" i="20" s="1"/>
  <c r="H5" i="8"/>
  <c r="H25" i="8"/>
  <c r="I25" i="8" s="1"/>
  <c r="H22" i="8"/>
  <c r="I22" i="8" s="1"/>
  <c r="H16" i="26"/>
  <c r="I16" i="26" s="1"/>
  <c r="H18" i="26"/>
  <c r="I18" i="26" s="1"/>
  <c r="K18" i="26" s="1"/>
  <c r="H27" i="40"/>
  <c r="I27" i="40" s="1"/>
  <c r="H40" i="26"/>
  <c r="I40" i="26" s="1"/>
  <c r="H20" i="44"/>
  <c r="I20" i="44" s="1"/>
  <c r="K20" i="44" s="1"/>
  <c r="H19" i="52"/>
  <c r="I19" i="52" s="1"/>
  <c r="H28" i="40"/>
  <c r="I28" i="40" s="1"/>
  <c r="H32" i="26"/>
  <c r="I32" i="26" s="1"/>
  <c r="H16" i="44"/>
  <c r="I16" i="44" s="1"/>
  <c r="K16" i="44" s="1"/>
  <c r="H11" i="52"/>
  <c r="I11" i="52" s="1"/>
  <c r="K11" i="52" s="1"/>
  <c r="H37" i="26"/>
  <c r="I37" i="26" s="1"/>
  <c r="H15" i="26"/>
  <c r="I15" i="26" s="1"/>
  <c r="H27" i="35"/>
  <c r="I27" i="35" s="1"/>
  <c r="H36" i="35"/>
  <c r="I36" i="35" s="1"/>
  <c r="H12" i="35"/>
  <c r="I12" i="35" s="1"/>
  <c r="H16" i="35"/>
  <c r="I16" i="35" s="1"/>
  <c r="H40" i="35"/>
  <c r="I40" i="35" s="1"/>
  <c r="H33" i="35"/>
  <c r="I33" i="35" s="1"/>
  <c r="K33" i="35" s="1"/>
  <c r="H8" i="35"/>
  <c r="I8" i="35" s="1"/>
  <c r="H28" i="35"/>
  <c r="I28" i="35" s="1"/>
  <c r="H42" i="35"/>
  <c r="I42" i="35" s="1"/>
  <c r="H18" i="30"/>
  <c r="I18" i="30" s="1"/>
  <c r="H39" i="30"/>
  <c r="I39" i="30" s="1"/>
  <c r="H15" i="30"/>
  <c r="I15" i="30" s="1"/>
  <c r="H35" i="35"/>
  <c r="I35" i="35" s="1"/>
  <c r="H26" i="35"/>
  <c r="I26" i="35" s="1"/>
  <c r="K26" i="35" s="1"/>
  <c r="H29" i="24"/>
  <c r="I29" i="24" s="1"/>
  <c r="H41" i="24"/>
  <c r="I41" i="24" s="1"/>
  <c r="H6" i="24"/>
  <c r="I6" i="24" s="1"/>
  <c r="H12" i="24"/>
  <c r="I12" i="24" s="1"/>
  <c r="H16" i="24"/>
  <c r="I16" i="24" s="1"/>
  <c r="H37" i="21"/>
  <c r="I37" i="21" s="1"/>
  <c r="H39" i="21"/>
  <c r="I39" i="21" s="1"/>
  <c r="H8" i="21"/>
  <c r="I8" i="21" s="1"/>
  <c r="K8" i="21" s="1"/>
  <c r="H21" i="24"/>
  <c r="I21" i="24" s="1"/>
  <c r="H19" i="24"/>
  <c r="I19" i="24" s="1"/>
  <c r="H28" i="24"/>
  <c r="I28" i="24" s="1"/>
  <c r="H30" i="24"/>
  <c r="I30" i="24" s="1"/>
  <c r="H19" i="40"/>
  <c r="I19" i="40" s="1"/>
  <c r="H33" i="42"/>
  <c r="I33" i="42" s="1"/>
  <c r="H28" i="33"/>
  <c r="I28" i="33" s="1"/>
  <c r="H41" i="33"/>
  <c r="I41" i="33" s="1"/>
  <c r="K41" i="33" s="1"/>
  <c r="H39" i="32"/>
  <c r="I39" i="32" s="1"/>
  <c r="H40" i="32"/>
  <c r="I40" i="32" s="1"/>
  <c r="H31" i="21"/>
  <c r="I31" i="21" s="1"/>
  <c r="H16" i="19"/>
  <c r="I16" i="19" s="1"/>
  <c r="H27" i="26"/>
  <c r="I27" i="26" s="1"/>
  <c r="H17" i="24"/>
  <c r="I17" i="24" s="1"/>
  <c r="H25" i="24"/>
  <c r="I25" i="24" s="1"/>
  <c r="H27" i="24"/>
  <c r="I27" i="24" s="1"/>
  <c r="K27" i="24" s="1"/>
  <c r="H20" i="24"/>
  <c r="I20" i="24" s="1"/>
  <c r="H13" i="51"/>
  <c r="I13" i="51" s="1"/>
  <c r="K13" i="51" s="1"/>
  <c r="H21" i="25"/>
  <c r="I21" i="25" s="1"/>
  <c r="H27" i="25"/>
  <c r="I27" i="25" s="1"/>
  <c r="H16" i="25"/>
  <c r="I16" i="25" s="1"/>
  <c r="H11" i="22"/>
  <c r="I11" i="22" s="1"/>
  <c r="H36" i="22"/>
  <c r="I36" i="22" s="1"/>
  <c r="H38" i="40"/>
  <c r="I38" i="40" s="1"/>
  <c r="K38" i="40" s="1"/>
  <c r="H21" i="40"/>
  <c r="I21" i="40" s="1"/>
  <c r="H14" i="42"/>
  <c r="I14" i="42" s="1"/>
  <c r="H23" i="42"/>
  <c r="I23" i="42" s="1"/>
  <c r="H21" i="39"/>
  <c r="I21" i="39" s="1"/>
  <c r="H43" i="39"/>
  <c r="I43" i="39" s="1"/>
  <c r="H10" i="36"/>
  <c r="I10" i="36" s="1"/>
  <c r="H16" i="33"/>
  <c r="I16" i="33" s="1"/>
  <c r="K16" i="33" s="1"/>
  <c r="H29" i="33"/>
  <c r="I29" i="33" s="1"/>
  <c r="K29" i="33" s="1"/>
  <c r="H7" i="33"/>
  <c r="I7" i="33" s="1"/>
  <c r="H28" i="52"/>
  <c r="I28" i="52" s="1"/>
  <c r="H38" i="41"/>
  <c r="I38" i="41" s="1"/>
  <c r="H28" i="41"/>
  <c r="I28" i="41" s="1"/>
  <c r="H35" i="41"/>
  <c r="I35" i="41" s="1"/>
  <c r="H33" i="41"/>
  <c r="I33" i="41" s="1"/>
  <c r="H27" i="32"/>
  <c r="I27" i="32" s="1"/>
  <c r="H31" i="32"/>
  <c r="I31" i="32" s="1"/>
  <c r="K31" i="32" s="1"/>
  <c r="H6" i="32"/>
  <c r="I6" i="32" s="1"/>
  <c r="H12" i="32"/>
  <c r="I12" i="32" s="1"/>
  <c r="H37" i="29"/>
  <c r="I37" i="29" s="1"/>
  <c r="H31" i="29"/>
  <c r="I31" i="29" s="1"/>
  <c r="H32" i="29"/>
  <c r="I32" i="29" s="1"/>
  <c r="H18" i="29"/>
  <c r="I18" i="29" s="1"/>
  <c r="H26" i="50"/>
  <c r="I26" i="50" s="1"/>
  <c r="H10" i="50"/>
  <c r="I10" i="50" s="1"/>
  <c r="K10" i="50" s="1"/>
  <c r="H6" i="50"/>
  <c r="I6" i="50" s="1"/>
  <c r="H9" i="21"/>
  <c r="I9" i="21" s="1"/>
  <c r="H15" i="21"/>
  <c r="I15" i="21" s="1"/>
  <c r="H38" i="21"/>
  <c r="I38" i="21" s="1"/>
  <c r="H8" i="19"/>
  <c r="I8" i="19" s="1"/>
  <c r="H31" i="19"/>
  <c r="I31" i="19" s="1"/>
  <c r="H35" i="26"/>
  <c r="I35" i="26" s="1"/>
  <c r="H38" i="26"/>
  <c r="I38" i="26" s="1"/>
  <c r="K38" i="26" s="1"/>
  <c r="H31" i="24"/>
  <c r="I31" i="24" s="1"/>
  <c r="H39" i="24"/>
  <c r="I39" i="24" s="1"/>
  <c r="H35" i="24"/>
  <c r="I35" i="24" s="1"/>
  <c r="H18" i="24"/>
  <c r="I18" i="24" s="1"/>
  <c r="H10" i="24"/>
  <c r="I10" i="24" s="1"/>
  <c r="H7" i="28"/>
  <c r="I7" i="28" s="1"/>
  <c r="H28" i="28"/>
  <c r="I28" i="28" s="1"/>
  <c r="H22" i="37"/>
  <c r="I22" i="37" s="1"/>
  <c r="K22" i="37" s="1"/>
  <c r="H26" i="37"/>
  <c r="I26" i="37" s="1"/>
  <c r="H14" i="37"/>
  <c r="I14" i="37" s="1"/>
  <c r="H42" i="37"/>
  <c r="I42" i="37" s="1"/>
  <c r="H43" i="20"/>
  <c r="I43" i="20" s="1"/>
  <c r="H36" i="20"/>
  <c r="I36" i="20" s="1"/>
  <c r="H24" i="8"/>
  <c r="I24" i="8" s="1"/>
  <c r="H17" i="8"/>
  <c r="I17" i="8" s="1"/>
  <c r="H20" i="8"/>
  <c r="I20" i="8" s="1"/>
  <c r="K20" i="8" s="1"/>
  <c r="H7" i="21"/>
  <c r="I7" i="21" s="1"/>
  <c r="H33" i="24"/>
  <c r="I33" i="24" s="1"/>
  <c r="H9" i="24"/>
  <c r="I9" i="24" s="1"/>
  <c r="H43" i="24"/>
  <c r="I43" i="24" s="1"/>
  <c r="H40" i="24"/>
  <c r="I40" i="24" s="1"/>
  <c r="H43" i="21"/>
  <c r="I43" i="21" s="1"/>
  <c r="H34" i="21"/>
  <c r="I34" i="21" s="1"/>
  <c r="H5" i="24"/>
  <c r="I5" i="24" s="1"/>
  <c r="H41" i="40"/>
  <c r="I41" i="40" s="1"/>
  <c r="H43" i="40"/>
  <c r="I43" i="40" s="1"/>
  <c r="K43" i="40" s="1"/>
  <c r="H22" i="42"/>
  <c r="I22" i="42" s="1"/>
  <c r="H28" i="42"/>
  <c r="I28" i="42" s="1"/>
  <c r="H24" i="33"/>
  <c r="I24" i="33" s="1"/>
  <c r="H32" i="33"/>
  <c r="I32" i="33" s="1"/>
  <c r="K32" i="33" s="1"/>
  <c r="H33" i="33"/>
  <c r="I33" i="33" s="1"/>
  <c r="H11" i="33"/>
  <c r="I11" i="33" s="1"/>
  <c r="K11" i="33" s="1"/>
  <c r="H41" i="52"/>
  <c r="I41" i="52" s="1"/>
  <c r="H7" i="32"/>
  <c r="I7" i="32" s="1"/>
  <c r="H21" i="32"/>
  <c r="I21" i="32" s="1"/>
  <c r="H20" i="32"/>
  <c r="I20" i="32" s="1"/>
  <c r="H18" i="32"/>
  <c r="I18" i="32" s="1"/>
  <c r="H35" i="21"/>
  <c r="I35" i="21" s="1"/>
  <c r="H28" i="21"/>
  <c r="I28" i="21" s="1"/>
  <c r="H30" i="21"/>
  <c r="I30" i="21" s="1"/>
  <c r="K30" i="21" s="1"/>
  <c r="H35" i="19"/>
  <c r="I35" i="19" s="1"/>
  <c r="H22" i="19"/>
  <c r="I22" i="19" s="1"/>
  <c r="H19" i="26"/>
  <c r="I19" i="26" s="1"/>
  <c r="H6" i="26"/>
  <c r="I6" i="26" s="1"/>
  <c r="H13" i="24"/>
  <c r="I13" i="24" s="1"/>
  <c r="H23" i="24"/>
  <c r="I23" i="24" s="1"/>
  <c r="H36" i="24"/>
  <c r="I36" i="24" s="1"/>
  <c r="H38" i="24"/>
  <c r="I38" i="24" s="1"/>
  <c r="K38" i="24" s="1"/>
  <c r="H32" i="24"/>
  <c r="I32" i="24" s="1"/>
  <c r="H6" i="40"/>
  <c r="I6" i="40" s="1"/>
  <c r="H23" i="40"/>
  <c r="I23" i="40" s="1"/>
  <c r="H42" i="42"/>
  <c r="I42" i="42" s="1"/>
  <c r="H40" i="42"/>
  <c r="I40" i="42" s="1"/>
  <c r="H36" i="33"/>
  <c r="I36" i="33" s="1"/>
  <c r="H38" i="33"/>
  <c r="I38" i="33" s="1"/>
  <c r="H23" i="33"/>
  <c r="I23" i="33" s="1"/>
  <c r="K23" i="33" s="1"/>
  <c r="H35" i="33"/>
  <c r="I35" i="33" s="1"/>
  <c r="H21" i="21"/>
  <c r="I21" i="21" s="1"/>
  <c r="H11" i="21"/>
  <c r="I11" i="21" s="1"/>
  <c r="H12" i="21"/>
  <c r="I12" i="21" s="1"/>
  <c r="H32" i="19"/>
  <c r="I32" i="19" s="1"/>
  <c r="H7" i="19"/>
  <c r="I7" i="19" s="1"/>
  <c r="H12" i="19"/>
  <c r="I12" i="19" s="1"/>
  <c r="H17" i="26"/>
  <c r="I17" i="26" s="1"/>
  <c r="K17" i="26" s="1"/>
  <c r="H24" i="26"/>
  <c r="I24" i="26" s="1"/>
  <c r="H7" i="24"/>
  <c r="I7" i="24" s="1"/>
  <c r="H11" i="24"/>
  <c r="I11" i="24" s="1"/>
  <c r="H14" i="24"/>
  <c r="I14" i="24" s="1"/>
  <c r="H42" i="24"/>
  <c r="I42" i="24" s="1"/>
  <c r="H8" i="24"/>
  <c r="I8" i="24" s="1"/>
  <c r="H42" i="40"/>
  <c r="I42" i="40" s="1"/>
  <c r="K42" i="40" s="1"/>
  <c r="H34" i="42"/>
  <c r="I34" i="42" s="1"/>
  <c r="K34" i="42" s="1"/>
  <c r="H6" i="33"/>
  <c r="I6" i="33" s="1"/>
  <c r="H7" i="52"/>
  <c r="I7" i="52" s="1"/>
  <c r="H17" i="32"/>
  <c r="I17" i="32" s="1"/>
  <c r="H22" i="32"/>
  <c r="I22" i="32" s="1"/>
  <c r="H41" i="21"/>
  <c r="I41" i="21" s="1"/>
  <c r="H42" i="21"/>
  <c r="I42" i="21" s="1"/>
  <c r="H23" i="19"/>
  <c r="I23" i="19" s="1"/>
  <c r="H26" i="26"/>
  <c r="I26" i="26" s="1"/>
  <c r="K26" i="26" s="1"/>
  <c r="H20" i="43"/>
  <c r="I20" i="43" s="1"/>
  <c r="H8" i="17"/>
  <c r="I8" i="17" s="1"/>
  <c r="H25" i="19"/>
  <c r="I25" i="19" s="1"/>
  <c r="H42" i="19"/>
  <c r="I42" i="19" s="1"/>
  <c r="H41" i="28"/>
  <c r="I41" i="28" s="1"/>
  <c r="H18" i="22"/>
  <c r="I18" i="22" s="1"/>
  <c r="H39" i="40"/>
  <c r="I39" i="40" s="1"/>
  <c r="H5" i="39"/>
  <c r="I5" i="39" s="1"/>
  <c r="H8" i="39"/>
  <c r="I8" i="39" s="1"/>
  <c r="H18" i="50"/>
  <c r="I18" i="50" s="1"/>
  <c r="H14" i="50"/>
  <c r="I14" i="50" s="1"/>
  <c r="H40" i="21"/>
  <c r="I40" i="21" s="1"/>
  <c r="H26" i="19"/>
  <c r="I26" i="19" s="1"/>
  <c r="H13" i="28"/>
  <c r="I13" i="28" s="1"/>
  <c r="H30" i="28"/>
  <c r="I30" i="28" s="1"/>
  <c r="H17" i="20"/>
  <c r="I17" i="20" s="1"/>
  <c r="K17" i="20" s="1"/>
  <c r="H18" i="20"/>
  <c r="I18" i="20" s="1"/>
  <c r="H7" i="17"/>
  <c r="I7" i="17" s="1"/>
  <c r="H32" i="44"/>
  <c r="I32" i="44" s="1"/>
  <c r="K32" i="44" s="1"/>
  <c r="H33" i="51"/>
  <c r="I33" i="51" s="1"/>
  <c r="K33" i="51" s="1"/>
  <c r="H15" i="22"/>
  <c r="I15" i="22" s="1"/>
  <c r="H42" i="22"/>
  <c r="I42" i="22" s="1"/>
  <c r="H31" i="40"/>
  <c r="I31" i="40" s="1"/>
  <c r="H28" i="39"/>
  <c r="I28" i="39" s="1"/>
  <c r="K28" i="39" s="1"/>
  <c r="H39" i="39"/>
  <c r="I39" i="39" s="1"/>
  <c r="H12" i="31"/>
  <c r="I12" i="31" s="1"/>
  <c r="H7" i="35"/>
  <c r="I7" i="35" s="1"/>
  <c r="H42" i="28"/>
  <c r="I42" i="28" s="1"/>
  <c r="H10" i="20"/>
  <c r="I10" i="20" s="1"/>
  <c r="H18" i="51"/>
  <c r="I18" i="51" s="1"/>
  <c r="K18" i="51" s="1"/>
  <c r="H7" i="25"/>
  <c r="I7" i="25" s="1"/>
  <c r="H33" i="25"/>
  <c r="I33" i="25" s="1"/>
  <c r="K33" i="25" s="1"/>
  <c r="H8" i="25"/>
  <c r="I8" i="25" s="1"/>
  <c r="H13" i="22"/>
  <c r="I13" i="22" s="1"/>
  <c r="H34" i="40"/>
  <c r="I34" i="40" s="1"/>
  <c r="H35" i="31"/>
  <c r="I35" i="31" s="1"/>
  <c r="H14" i="21"/>
  <c r="I14" i="21" s="1"/>
  <c r="H8" i="40"/>
  <c r="I8" i="40" s="1"/>
  <c r="H34" i="50"/>
  <c r="I34" i="50" s="1"/>
  <c r="H34" i="20"/>
  <c r="I34" i="20" s="1"/>
  <c r="K34" i="20" s="1"/>
  <c r="H20" i="40"/>
  <c r="I20" i="40" s="1"/>
  <c r="H5" i="20"/>
  <c r="H31" i="17"/>
  <c r="I31" i="17" s="1"/>
  <c r="H39" i="35"/>
  <c r="I39" i="35" s="1"/>
  <c r="H5" i="21"/>
  <c r="H43" i="19"/>
  <c r="I43" i="19" s="1"/>
  <c r="H32" i="51"/>
  <c r="I32" i="51" s="1"/>
  <c r="K32" i="51" s="1"/>
  <c r="H35" i="25"/>
  <c r="I35" i="25" s="1"/>
  <c r="K35" i="25" s="1"/>
  <c r="H41" i="25"/>
  <c r="I41" i="25" s="1"/>
  <c r="H36" i="25"/>
  <c r="I36" i="25" s="1"/>
  <c r="H21" i="22"/>
  <c r="I21" i="22" s="1"/>
  <c r="H10" i="22"/>
  <c r="I10" i="22" s="1"/>
  <c r="H9" i="40"/>
  <c r="I9" i="40" s="1"/>
  <c r="H18" i="39"/>
  <c r="I18" i="39" s="1"/>
  <c r="H16" i="39"/>
  <c r="I16" i="39" s="1"/>
  <c r="H21" i="31"/>
  <c r="I21" i="31" s="1"/>
  <c r="K21" i="31" s="1"/>
  <c r="H43" i="35"/>
  <c r="I43" i="35" s="1"/>
  <c r="H22" i="50"/>
  <c r="I22" i="50" s="1"/>
  <c r="K22" i="50" s="1"/>
  <c r="H29" i="21"/>
  <c r="I29" i="21" s="1"/>
  <c r="H36" i="21"/>
  <c r="I36" i="21" s="1"/>
  <c r="H10" i="21"/>
  <c r="I10" i="21" s="1"/>
  <c r="H9" i="19"/>
  <c r="I9" i="19" s="1"/>
  <c r="H10" i="19"/>
  <c r="I10" i="19" s="1"/>
  <c r="H30" i="26"/>
  <c r="I30" i="26" s="1"/>
  <c r="K30" i="26" s="1"/>
  <c r="H31" i="28"/>
  <c r="I31" i="28" s="1"/>
  <c r="H21" i="28"/>
  <c r="I21" i="28" s="1"/>
  <c r="H20" i="28"/>
  <c r="I20" i="28" s="1"/>
  <c r="H33" i="20"/>
  <c r="I33" i="20" s="1"/>
  <c r="K33" i="20" s="1"/>
  <c r="H38" i="20"/>
  <c r="I38" i="20" s="1"/>
  <c r="H9" i="17"/>
  <c r="I9" i="17" s="1"/>
  <c r="H25" i="44"/>
  <c r="I25" i="44" s="1"/>
  <c r="K25" i="44" s="1"/>
  <c r="H21" i="51"/>
  <c r="I21" i="51" s="1"/>
  <c r="K21" i="51" s="1"/>
  <c r="H23" i="25"/>
  <c r="I23" i="25" s="1"/>
  <c r="H6" i="25"/>
  <c r="I6" i="25" s="1"/>
  <c r="H28" i="25"/>
  <c r="I28" i="25" s="1"/>
  <c r="H29" i="22"/>
  <c r="I29" i="22" s="1"/>
  <c r="K29" i="22" s="1"/>
  <c r="H40" i="12"/>
  <c r="I40" i="12" s="1"/>
  <c r="H25" i="40"/>
  <c r="I25" i="40" s="1"/>
  <c r="H16" i="40"/>
  <c r="I16" i="40" s="1"/>
  <c r="H11" i="42"/>
  <c r="I11" i="42" s="1"/>
  <c r="K11" i="42" s="1"/>
  <c r="H34" i="39"/>
  <c r="I34" i="39" s="1"/>
  <c r="H24" i="39"/>
  <c r="I24" i="39" s="1"/>
  <c r="K24" i="39" s="1"/>
  <c r="H39" i="31"/>
  <c r="I39" i="31" s="1"/>
  <c r="H20" i="35"/>
  <c r="I20" i="35" s="1"/>
  <c r="H13" i="32"/>
  <c r="I13" i="32" s="1"/>
  <c r="H42" i="32"/>
  <c r="I42" i="32" s="1"/>
  <c r="H17" i="29"/>
  <c r="I17" i="29" s="1"/>
  <c r="K17" i="29" s="1"/>
  <c r="H40" i="29"/>
  <c r="I40" i="29" s="1"/>
  <c r="K40" i="29" s="1"/>
  <c r="H9" i="50"/>
  <c r="I9" i="50" s="1"/>
  <c r="H38" i="50"/>
  <c r="I38" i="50" s="1"/>
  <c r="H13" i="21"/>
  <c r="I13" i="21" s="1"/>
  <c r="H32" i="21"/>
  <c r="I32" i="21" s="1"/>
  <c r="H6" i="21"/>
  <c r="I6" i="21" s="1"/>
  <c r="H13" i="19"/>
  <c r="I13" i="19" s="1"/>
  <c r="H36" i="19"/>
  <c r="I36" i="19" s="1"/>
  <c r="K36" i="19" s="1"/>
  <c r="H14" i="26"/>
  <c r="I14" i="26" s="1"/>
  <c r="K14" i="26" s="1"/>
  <c r="H17" i="28"/>
  <c r="I17" i="28" s="1"/>
  <c r="H29" i="28"/>
  <c r="I29" i="28" s="1"/>
  <c r="H10" i="28"/>
  <c r="I10" i="28" s="1"/>
  <c r="H37" i="20"/>
  <c r="I37" i="20" s="1"/>
  <c r="H22" i="20"/>
  <c r="I22" i="20" s="1"/>
  <c r="H17" i="17"/>
  <c r="I17" i="17" s="1"/>
  <c r="H31" i="8"/>
  <c r="I31" i="8" s="1"/>
  <c r="H23" i="44"/>
  <c r="I23" i="44" s="1"/>
  <c r="K23" i="44" s="1"/>
  <c r="H19" i="39"/>
  <c r="I19" i="39" s="1"/>
  <c r="H11" i="39"/>
  <c r="I11" i="39" s="1"/>
  <c r="H35" i="51"/>
  <c r="I35" i="51" s="1"/>
  <c r="H37" i="22"/>
  <c r="I37" i="22" s="1"/>
  <c r="H35" i="40"/>
  <c r="I35" i="40" s="1"/>
  <c r="H37" i="40"/>
  <c r="I37" i="40" s="1"/>
  <c r="H24" i="40"/>
  <c r="I24" i="40" s="1"/>
  <c r="H15" i="39"/>
  <c r="I15" i="39" s="1"/>
  <c r="K15" i="39" s="1"/>
  <c r="H32" i="39"/>
  <c r="I32" i="39" s="1"/>
  <c r="H28" i="31"/>
  <c r="I28" i="31" s="1"/>
  <c r="K28" i="31" s="1"/>
  <c r="H5" i="19"/>
  <c r="H27" i="19"/>
  <c r="I27" i="19" s="1"/>
  <c r="H28" i="19"/>
  <c r="I28" i="19" s="1"/>
  <c r="H19" i="28"/>
  <c r="I19" i="28" s="1"/>
  <c r="H37" i="28"/>
  <c r="I37" i="28" s="1"/>
  <c r="H40" i="28"/>
  <c r="I40" i="28" s="1"/>
  <c r="K40" i="28" s="1"/>
  <c r="H11" i="20"/>
  <c r="I11" i="20" s="1"/>
  <c r="H6" i="20"/>
  <c r="I6" i="20" s="1"/>
  <c r="H25" i="17"/>
  <c r="I25" i="17" s="1"/>
  <c r="H27" i="51"/>
  <c r="I27" i="51" s="1"/>
  <c r="H39" i="25"/>
  <c r="I39" i="25" s="1"/>
  <c r="H34" i="25"/>
  <c r="I34" i="25" s="1"/>
  <c r="K34" i="25" s="1"/>
  <c r="H12" i="25"/>
  <c r="I12" i="25" s="1"/>
  <c r="H40" i="22"/>
  <c r="I40" i="22" s="1"/>
  <c r="K40" i="22" s="1"/>
  <c r="H22" i="40"/>
  <c r="I22" i="40" s="1"/>
  <c r="H12" i="40"/>
  <c r="I12" i="40" s="1"/>
  <c r="K12" i="40" s="1"/>
  <c r="H32" i="40"/>
  <c r="I32" i="40" s="1"/>
  <c r="H35" i="39"/>
  <c r="I35" i="39" s="1"/>
  <c r="K35" i="39" s="1"/>
  <c r="H9" i="39"/>
  <c r="I9" i="39" s="1"/>
  <c r="H5" i="35"/>
  <c r="H34" i="35"/>
  <c r="I34" i="35" s="1"/>
  <c r="H8" i="50"/>
  <c r="I8" i="50" s="1"/>
  <c r="K8" i="50" s="1"/>
  <c r="H15" i="50"/>
  <c r="I15" i="50" s="1"/>
  <c r="H25" i="21"/>
  <c r="I25" i="21" s="1"/>
  <c r="K25" i="21" s="1"/>
  <c r="H24" i="21"/>
  <c r="I24" i="21" s="1"/>
  <c r="H40" i="19"/>
  <c r="I40" i="19" s="1"/>
  <c r="K40" i="19" s="1"/>
  <c r="H41" i="19"/>
  <c r="I41" i="19" s="1"/>
  <c r="H20" i="19"/>
  <c r="I20" i="19" s="1"/>
  <c r="K20" i="19" s="1"/>
  <c r="H33" i="28"/>
  <c r="I33" i="28" s="1"/>
  <c r="K33" i="28" s="1"/>
  <c r="H38" i="28"/>
  <c r="I38" i="28" s="1"/>
  <c r="K38" i="28" s="1"/>
  <c r="H32" i="28"/>
  <c r="I32" i="28" s="1"/>
  <c r="H25" i="20"/>
  <c r="I25" i="20" s="1"/>
  <c r="H30" i="20"/>
  <c r="I30" i="20" s="1"/>
  <c r="H38" i="17"/>
  <c r="I38" i="17" s="1"/>
  <c r="H8" i="28"/>
  <c r="I8" i="28" s="1"/>
  <c r="H9" i="20"/>
  <c r="I9" i="20" s="1"/>
  <c r="H32" i="20"/>
  <c r="I32" i="20" s="1"/>
  <c r="H12" i="17"/>
  <c r="I12" i="17" s="1"/>
  <c r="K12" i="17" s="1"/>
  <c r="H31" i="25"/>
  <c r="I31" i="25" s="1"/>
  <c r="K31" i="25" s="1"/>
  <c r="H10" i="25"/>
  <c r="I10" i="25" s="1"/>
  <c r="K10" i="25" s="1"/>
  <c r="H17" i="22"/>
  <c r="I17" i="22" s="1"/>
  <c r="H9" i="28"/>
  <c r="I9" i="28" s="1"/>
  <c r="H23" i="20"/>
  <c r="I23" i="20" s="1"/>
  <c r="H24" i="17"/>
  <c r="I24" i="17" s="1"/>
  <c r="H8" i="51"/>
  <c r="I8" i="51" s="1"/>
  <c r="K8" i="51" s="1"/>
  <c r="H22" i="22"/>
  <c r="I22" i="22" s="1"/>
  <c r="K22" i="22" s="1"/>
  <c r="H18" i="40"/>
  <c r="I18" i="40" s="1"/>
  <c r="H7" i="40"/>
  <c r="I7" i="40" s="1"/>
  <c r="K7" i="40" s="1"/>
  <c r="H31" i="39"/>
  <c r="I31" i="39" s="1"/>
  <c r="H36" i="39"/>
  <c r="I36" i="39" s="1"/>
  <c r="H11" i="35"/>
  <c r="I11" i="35" s="1"/>
  <c r="H40" i="50"/>
  <c r="I40" i="50" s="1"/>
  <c r="H32" i="50"/>
  <c r="I32" i="50" s="1"/>
  <c r="K32" i="50" s="1"/>
  <c r="H19" i="19"/>
  <c r="I19" i="19" s="1"/>
  <c r="K19" i="19" s="1"/>
  <c r="H6" i="19"/>
  <c r="I6" i="19" s="1"/>
  <c r="H26" i="28"/>
  <c r="I26" i="28" s="1"/>
  <c r="K26" i="28" s="1"/>
  <c r="H25" i="51"/>
  <c r="I25" i="51" s="1"/>
  <c r="H9" i="25"/>
  <c r="I9" i="25" s="1"/>
  <c r="H31" i="22"/>
  <c r="I31" i="22" s="1"/>
  <c r="H14" i="22"/>
  <c r="I14" i="22" s="1"/>
  <c r="H17" i="40"/>
  <c r="I17" i="40" s="1"/>
  <c r="K17" i="40" s="1"/>
  <c r="H15" i="40"/>
  <c r="I15" i="40" s="1"/>
  <c r="K15" i="40" s="1"/>
  <c r="H12" i="39"/>
  <c r="I12" i="39" s="1"/>
  <c r="H7" i="39"/>
  <c r="I7" i="39" s="1"/>
  <c r="H13" i="35"/>
  <c r="I13" i="35" s="1"/>
  <c r="H29" i="50"/>
  <c r="I29" i="50" s="1"/>
  <c r="H13" i="50"/>
  <c r="I13" i="50" s="1"/>
  <c r="H33" i="21"/>
  <c r="I33" i="21" s="1"/>
  <c r="H23" i="21"/>
  <c r="I23" i="21" s="1"/>
  <c r="H33" i="19"/>
  <c r="I33" i="19" s="1"/>
  <c r="K33" i="19" s="1"/>
  <c r="H30" i="19"/>
  <c r="I30" i="19" s="1"/>
  <c r="H7" i="26"/>
  <c r="I7" i="26" s="1"/>
  <c r="H23" i="28"/>
  <c r="I23" i="28" s="1"/>
  <c r="H39" i="20"/>
  <c r="I39" i="20" s="1"/>
  <c r="K39" i="20" s="1"/>
  <c r="H16" i="17"/>
  <c r="I16" i="17" s="1"/>
  <c r="H15" i="17"/>
  <c r="I15" i="17" s="1"/>
  <c r="H33" i="17"/>
  <c r="I33" i="17" s="1"/>
  <c r="H5" i="51"/>
  <c r="H43" i="51"/>
  <c r="I43" i="51" s="1"/>
  <c r="H17" i="51"/>
  <c r="I17" i="51" s="1"/>
  <c r="K17" i="51" s="1"/>
  <c r="H10" i="51"/>
  <c r="I10" i="51" s="1"/>
  <c r="H9" i="51"/>
  <c r="I9" i="51" s="1"/>
  <c r="K9" i="51" s="1"/>
  <c r="H30" i="35"/>
  <c r="I30" i="35" s="1"/>
  <c r="H32" i="35"/>
  <c r="I32" i="35" s="1"/>
  <c r="H43" i="17"/>
  <c r="I43" i="17" s="1"/>
  <c r="H41" i="17"/>
  <c r="I41" i="17" s="1"/>
  <c r="K41" i="17" s="1"/>
  <c r="H29" i="17"/>
  <c r="I29" i="17" s="1"/>
  <c r="H6" i="17"/>
  <c r="I6" i="17" s="1"/>
  <c r="H37" i="35"/>
  <c r="I37" i="35" s="1"/>
  <c r="H25" i="35"/>
  <c r="I25" i="35" s="1"/>
  <c r="H24" i="35"/>
  <c r="I24" i="35" s="1"/>
  <c r="H14" i="51"/>
  <c r="I14" i="51" s="1"/>
  <c r="K14" i="51" s="1"/>
  <c r="H20" i="51"/>
  <c r="I20" i="51" s="1"/>
  <c r="K20" i="51" s="1"/>
  <c r="H12" i="51"/>
  <c r="I12" i="51" s="1"/>
  <c r="K12" i="51" s="1"/>
  <c r="H39" i="26"/>
  <c r="I39" i="26" s="1"/>
  <c r="H11" i="17"/>
  <c r="I11" i="17" s="1"/>
  <c r="H30" i="17"/>
  <c r="I30" i="17" s="1"/>
  <c r="H13" i="8"/>
  <c r="I13" i="8" s="1"/>
  <c r="H10" i="8"/>
  <c r="I10" i="8" s="1"/>
  <c r="H22" i="51"/>
  <c r="I22" i="51" s="1"/>
  <c r="K22" i="51" s="1"/>
  <c r="H11" i="51"/>
  <c r="I11" i="51" s="1"/>
  <c r="H24" i="51"/>
  <c r="I24" i="51" s="1"/>
  <c r="K24" i="51" s="1"/>
  <c r="H19" i="22"/>
  <c r="I19" i="22" s="1"/>
  <c r="H38" i="22"/>
  <c r="I38" i="22" s="1"/>
  <c r="H5" i="33"/>
  <c r="H30" i="33"/>
  <c r="I30" i="33" s="1"/>
  <c r="K30" i="33" s="1"/>
  <c r="H25" i="33"/>
  <c r="I25" i="33" s="1"/>
  <c r="H38" i="31"/>
  <c r="I38" i="31" s="1"/>
  <c r="H7" i="41"/>
  <c r="I7" i="41" s="1"/>
  <c r="H13" i="41"/>
  <c r="I13" i="41" s="1"/>
  <c r="K13" i="41" s="1"/>
  <c r="H17" i="35"/>
  <c r="I17" i="35" s="1"/>
  <c r="H29" i="35"/>
  <c r="I29" i="35" s="1"/>
  <c r="K29" i="35" s="1"/>
  <c r="H21" i="26"/>
  <c r="I21" i="26" s="1"/>
  <c r="H20" i="26"/>
  <c r="I20" i="26" s="1"/>
  <c r="H27" i="17"/>
  <c r="I27" i="17" s="1"/>
  <c r="H22" i="17"/>
  <c r="I22" i="17" s="1"/>
  <c r="H27" i="8"/>
  <c r="I27" i="8" s="1"/>
  <c r="H34" i="8"/>
  <c r="I34" i="8" s="1"/>
  <c r="K34" i="8" s="1"/>
  <c r="H30" i="51"/>
  <c r="I30" i="51" s="1"/>
  <c r="H41" i="51"/>
  <c r="I41" i="51" s="1"/>
  <c r="H34" i="51"/>
  <c r="I34" i="51" s="1"/>
  <c r="H33" i="22"/>
  <c r="I33" i="22" s="1"/>
  <c r="H30" i="22"/>
  <c r="I30" i="22" s="1"/>
  <c r="H13" i="40"/>
  <c r="I13" i="40" s="1"/>
  <c r="H11" i="40"/>
  <c r="I11" i="40" s="1"/>
  <c r="H40" i="40"/>
  <c r="I40" i="40" s="1"/>
  <c r="K40" i="40" s="1"/>
  <c r="H31" i="42"/>
  <c r="I31" i="42" s="1"/>
  <c r="H23" i="39"/>
  <c r="I23" i="39" s="1"/>
  <c r="K23" i="39" s="1"/>
  <c r="H29" i="39"/>
  <c r="I29" i="39" s="1"/>
  <c r="H40" i="33"/>
  <c r="I40" i="33" s="1"/>
  <c r="H22" i="33"/>
  <c r="I22" i="33" s="1"/>
  <c r="H39" i="33"/>
  <c r="I39" i="33" s="1"/>
  <c r="H11" i="31"/>
  <c r="I11" i="31" s="1"/>
  <c r="K11" i="31" s="1"/>
  <c r="H37" i="41"/>
  <c r="I37" i="41" s="1"/>
  <c r="K37" i="41" s="1"/>
  <c r="H23" i="41"/>
  <c r="I23" i="41" s="1"/>
  <c r="H19" i="35"/>
  <c r="I19" i="35" s="1"/>
  <c r="H9" i="35"/>
  <c r="I9" i="35" s="1"/>
  <c r="H11" i="32"/>
  <c r="I11" i="32" s="1"/>
  <c r="H37" i="32"/>
  <c r="I37" i="32" s="1"/>
  <c r="K37" i="32" s="1"/>
  <c r="H34" i="32"/>
  <c r="I34" i="32" s="1"/>
  <c r="H17" i="50"/>
  <c r="I17" i="50" s="1"/>
  <c r="H42" i="50"/>
  <c r="I42" i="50" s="1"/>
  <c r="K42" i="50" s="1"/>
  <c r="H37" i="19"/>
  <c r="I37" i="19" s="1"/>
  <c r="H39" i="19"/>
  <c r="I39" i="19" s="1"/>
  <c r="H31" i="26"/>
  <c r="I31" i="26" s="1"/>
  <c r="H42" i="26"/>
  <c r="I42" i="26" s="1"/>
  <c r="K42" i="26" s="1"/>
  <c r="H7" i="20"/>
  <c r="I7" i="20" s="1"/>
  <c r="H16" i="20"/>
  <c r="I16" i="20" s="1"/>
  <c r="H19" i="17"/>
  <c r="I19" i="17" s="1"/>
  <c r="H42" i="17"/>
  <c r="I42" i="17" s="1"/>
  <c r="K42" i="17" s="1"/>
  <c r="H37" i="8"/>
  <c r="I37" i="8" s="1"/>
  <c r="H18" i="8"/>
  <c r="I18" i="8" s="1"/>
  <c r="H23" i="17"/>
  <c r="I23" i="17" s="1"/>
  <c r="H26" i="17"/>
  <c r="I26" i="17" s="1"/>
  <c r="H13" i="44"/>
  <c r="I13" i="44" s="1"/>
  <c r="K13" i="44" s="1"/>
  <c r="H38" i="51"/>
  <c r="I38" i="51" s="1"/>
  <c r="H7" i="51"/>
  <c r="I7" i="51" s="1"/>
  <c r="K7" i="51" s="1"/>
  <c r="H36" i="51"/>
  <c r="I36" i="51" s="1"/>
  <c r="K36" i="51" s="1"/>
  <c r="H37" i="17"/>
  <c r="I37" i="17" s="1"/>
  <c r="H10" i="17"/>
  <c r="I10" i="17" s="1"/>
  <c r="H13" i="26"/>
  <c r="I13" i="26" s="1"/>
  <c r="H36" i="26"/>
  <c r="I36" i="26" s="1"/>
  <c r="H5" i="17"/>
  <c r="H21" i="17"/>
  <c r="I21" i="17" s="1"/>
  <c r="H18" i="17"/>
  <c r="I18" i="17" s="1"/>
  <c r="H29" i="44"/>
  <c r="I29" i="44" s="1"/>
  <c r="K29" i="44" s="1"/>
  <c r="H23" i="51"/>
  <c r="I23" i="51" s="1"/>
  <c r="H16" i="51"/>
  <c r="I16" i="51" s="1"/>
  <c r="K16" i="51" s="1"/>
  <c r="H31" i="51"/>
  <c r="I31" i="51" s="1"/>
  <c r="H28" i="51"/>
  <c r="I28" i="51" s="1"/>
  <c r="K28" i="51" s="1"/>
  <c r="H18" i="33"/>
  <c r="I18" i="33" s="1"/>
  <c r="H17" i="33"/>
  <c r="I17" i="33" s="1"/>
  <c r="H43" i="33"/>
  <c r="I43" i="33" s="1"/>
  <c r="K43" i="33" s="1"/>
  <c r="H10" i="31"/>
  <c r="I10" i="31" s="1"/>
  <c r="K10" i="31" s="1"/>
  <c r="H39" i="41"/>
  <c r="I39" i="41" s="1"/>
  <c r="H22" i="35"/>
  <c r="I22" i="35" s="1"/>
  <c r="H18" i="44"/>
  <c r="I18" i="44" s="1"/>
  <c r="K18" i="44" s="1"/>
  <c r="H18" i="35"/>
  <c r="I18" i="35" s="1"/>
  <c r="H15" i="35"/>
  <c r="I15" i="35" s="1"/>
  <c r="H25" i="22"/>
  <c r="I25" i="22" s="1"/>
  <c r="K25" i="22" s="1"/>
  <c r="H16" i="22"/>
  <c r="I16" i="22" s="1"/>
  <c r="H34" i="22"/>
  <c r="I34" i="22" s="1"/>
  <c r="K34" i="22" s="1"/>
  <c r="H23" i="35"/>
  <c r="I23" i="35" s="1"/>
  <c r="H43" i="26"/>
  <c r="I43" i="26" s="1"/>
  <c r="H22" i="26"/>
  <c r="I22" i="26" s="1"/>
  <c r="H40" i="17"/>
  <c r="I40" i="17" s="1"/>
  <c r="H35" i="17"/>
  <c r="I35" i="17" s="1"/>
  <c r="K35" i="17" s="1"/>
  <c r="H36" i="17"/>
  <c r="I36" i="17" s="1"/>
  <c r="H9" i="8"/>
  <c r="I9" i="8" s="1"/>
  <c r="K9" i="8" s="1"/>
  <c r="H6" i="8"/>
  <c r="I6" i="8" s="1"/>
  <c r="K6" i="8" s="1"/>
  <c r="H39" i="51"/>
  <c r="I39" i="51" s="1"/>
  <c r="H39" i="22"/>
  <c r="I39" i="22" s="1"/>
  <c r="K39" i="22" s="1"/>
  <c r="H24" i="22"/>
  <c r="I24" i="22" s="1"/>
  <c r="H29" i="40"/>
  <c r="I29" i="40" s="1"/>
  <c r="K29" i="40" s="1"/>
  <c r="H39" i="42"/>
  <c r="I39" i="42" s="1"/>
  <c r="K39" i="42" s="1"/>
  <c r="H20" i="39"/>
  <c r="I20" i="39" s="1"/>
  <c r="K20" i="39" s="1"/>
  <c r="H22" i="39"/>
  <c r="I22" i="39" s="1"/>
  <c r="K22" i="39" s="1"/>
  <c r="H26" i="33"/>
  <c r="I26" i="33" s="1"/>
  <c r="K26" i="33" s="1"/>
  <c r="H10" i="52"/>
  <c r="I10" i="52" s="1"/>
  <c r="H15" i="41"/>
  <c r="I15" i="41" s="1"/>
  <c r="K15" i="41" s="1"/>
  <c r="H14" i="41"/>
  <c r="I14" i="41" s="1"/>
  <c r="H6" i="35"/>
  <c r="I6" i="35" s="1"/>
  <c r="K6" i="35" s="1"/>
  <c r="H31" i="35"/>
  <c r="I31" i="35" s="1"/>
  <c r="H9" i="32"/>
  <c r="I9" i="32" s="1"/>
  <c r="H28" i="32"/>
  <c r="I28" i="32" s="1"/>
  <c r="K28" i="32" s="1"/>
  <c r="H7" i="29"/>
  <c r="I7" i="29" s="1"/>
  <c r="K7" i="29" s="1"/>
  <c r="H43" i="29"/>
  <c r="I43" i="29" s="1"/>
  <c r="H28" i="29"/>
  <c r="I28" i="29" s="1"/>
  <c r="H37" i="50"/>
  <c r="I37" i="50" s="1"/>
  <c r="H29" i="19"/>
  <c r="I29" i="19" s="1"/>
  <c r="H11" i="26"/>
  <c r="I11" i="26" s="1"/>
  <c r="H5" i="26"/>
  <c r="H21" i="20"/>
  <c r="I21" i="20" s="1"/>
  <c r="H26" i="20"/>
  <c r="I26" i="20" s="1"/>
  <c r="K26" i="20" s="1"/>
  <c r="H32" i="17"/>
  <c r="I32" i="17" s="1"/>
  <c r="H39" i="17"/>
  <c r="I39" i="17" s="1"/>
  <c r="H28" i="17"/>
  <c r="I28" i="17" s="1"/>
  <c r="H15" i="8"/>
  <c r="I15" i="8" s="1"/>
  <c r="H36" i="8"/>
  <c r="I36" i="8" s="1"/>
  <c r="K36" i="8" s="1"/>
  <c r="H9" i="44"/>
  <c r="I9" i="44" s="1"/>
  <c r="K9" i="44" s="1"/>
  <c r="H34" i="38"/>
  <c r="I34" i="38" s="1"/>
  <c r="H35" i="36"/>
  <c r="I35" i="36" s="1"/>
  <c r="K35" i="36" s="1"/>
  <c r="H7" i="36"/>
  <c r="I7" i="36" s="1"/>
  <c r="H5" i="31"/>
  <c r="H41" i="31"/>
  <c r="I41" i="31" s="1"/>
  <c r="H36" i="31"/>
  <c r="I36" i="31" s="1"/>
  <c r="K36" i="31" s="1"/>
  <c r="H12" i="38"/>
  <c r="I12" i="38" s="1"/>
  <c r="H28" i="38"/>
  <c r="I28" i="38" s="1"/>
  <c r="K28" i="38" s="1"/>
  <c r="H6" i="38"/>
  <c r="I6" i="38" s="1"/>
  <c r="K6" i="38" s="1"/>
  <c r="H18" i="36"/>
  <c r="I18" i="36" s="1"/>
  <c r="K18" i="36" s="1"/>
  <c r="H15" i="36"/>
  <c r="I15" i="36" s="1"/>
  <c r="H17" i="52"/>
  <c r="I17" i="52" s="1"/>
  <c r="H34" i="31"/>
  <c r="I34" i="31" s="1"/>
  <c r="K34" i="31" s="1"/>
  <c r="H27" i="31"/>
  <c r="I27" i="31" s="1"/>
  <c r="K27" i="31" s="1"/>
  <c r="H40" i="31"/>
  <c r="I40" i="31" s="1"/>
  <c r="K40" i="31" s="1"/>
  <c r="H34" i="36"/>
  <c r="I34" i="36" s="1"/>
  <c r="H23" i="36"/>
  <c r="I23" i="36" s="1"/>
  <c r="K23" i="36" s="1"/>
  <c r="H5" i="52"/>
  <c r="I5" i="52" s="1"/>
  <c r="H16" i="52"/>
  <c r="I16" i="52" s="1"/>
  <c r="H24" i="31"/>
  <c r="I24" i="31" s="1"/>
  <c r="H31" i="31"/>
  <c r="I31" i="31" s="1"/>
  <c r="H20" i="31"/>
  <c r="I20" i="31" s="1"/>
  <c r="H10" i="38"/>
  <c r="I10" i="38" s="1"/>
  <c r="H11" i="38"/>
  <c r="I11" i="38" s="1"/>
  <c r="H29" i="26"/>
  <c r="I29" i="26" s="1"/>
  <c r="K29" i="26" s="1"/>
  <c r="H23" i="26"/>
  <c r="I23" i="26" s="1"/>
  <c r="K23" i="26" s="1"/>
  <c r="H12" i="26"/>
  <c r="I12" i="26" s="1"/>
  <c r="H35" i="20"/>
  <c r="I35" i="20" s="1"/>
  <c r="K35" i="20" s="1"/>
  <c r="H42" i="20"/>
  <c r="I42" i="20" s="1"/>
  <c r="H20" i="20"/>
  <c r="I20" i="20" s="1"/>
  <c r="K20" i="20" s="1"/>
  <c r="H35" i="8"/>
  <c r="I35" i="8" s="1"/>
  <c r="H33" i="8"/>
  <c r="I33" i="8" s="1"/>
  <c r="K33" i="8" s="1"/>
  <c r="H21" i="44"/>
  <c r="I21" i="44" s="1"/>
  <c r="K21" i="44" s="1"/>
  <c r="H38" i="44"/>
  <c r="I38" i="44" s="1"/>
  <c r="K38" i="44" s="1"/>
  <c r="H40" i="44"/>
  <c r="I40" i="44" s="1"/>
  <c r="K40" i="44" s="1"/>
  <c r="H9" i="36"/>
  <c r="I9" i="36" s="1"/>
  <c r="K9" i="36" s="1"/>
  <c r="H31" i="36"/>
  <c r="I31" i="36" s="1"/>
  <c r="H26" i="38"/>
  <c r="I26" i="38" s="1"/>
  <c r="H21" i="38"/>
  <c r="I21" i="38" s="1"/>
  <c r="H32" i="31"/>
  <c r="I32" i="31" s="1"/>
  <c r="H27" i="38"/>
  <c r="I27" i="38" s="1"/>
  <c r="H43" i="38"/>
  <c r="I43" i="38" s="1"/>
  <c r="K43" i="38" s="1"/>
  <c r="H11" i="44"/>
  <c r="I11" i="44" s="1"/>
  <c r="K11" i="44" s="1"/>
  <c r="H7" i="44"/>
  <c r="I7" i="44" s="1"/>
  <c r="K7" i="44" s="1"/>
  <c r="H19" i="36"/>
  <c r="I19" i="36" s="1"/>
  <c r="K19" i="36" s="1"/>
  <c r="H25" i="36"/>
  <c r="I25" i="36" s="1"/>
  <c r="K25" i="36" s="1"/>
  <c r="H39" i="36"/>
  <c r="I39" i="36" s="1"/>
  <c r="H20" i="36"/>
  <c r="I20" i="36" s="1"/>
  <c r="K20" i="36" s="1"/>
  <c r="H12" i="52"/>
  <c r="I12" i="52" s="1"/>
  <c r="H22" i="52"/>
  <c r="I22" i="52" s="1"/>
  <c r="K22" i="52" s="1"/>
  <c r="H25" i="31"/>
  <c r="I25" i="31" s="1"/>
  <c r="H42" i="52"/>
  <c r="I42" i="52" s="1"/>
  <c r="K42" i="52" s="1"/>
  <c r="H14" i="38"/>
  <c r="I14" i="38" s="1"/>
  <c r="H8" i="38"/>
  <c r="I8" i="38" s="1"/>
  <c r="K8" i="38" s="1"/>
  <c r="H41" i="36"/>
  <c r="I41" i="36" s="1"/>
  <c r="H12" i="36"/>
  <c r="I12" i="36" s="1"/>
  <c r="H16" i="36"/>
  <c r="I16" i="36" s="1"/>
  <c r="H15" i="52"/>
  <c r="I15" i="52" s="1"/>
  <c r="K15" i="52" s="1"/>
  <c r="H22" i="31"/>
  <c r="I22" i="31" s="1"/>
  <c r="H29" i="31"/>
  <c r="I29" i="31" s="1"/>
  <c r="H18" i="31"/>
  <c r="I18" i="31" s="1"/>
  <c r="H38" i="36"/>
  <c r="I38" i="36" s="1"/>
  <c r="K38" i="36" s="1"/>
  <c r="H28" i="36"/>
  <c r="I28" i="36" s="1"/>
  <c r="K28" i="36" s="1"/>
  <c r="H24" i="36"/>
  <c r="I24" i="36" s="1"/>
  <c r="K24" i="36" s="1"/>
  <c r="H26" i="52"/>
  <c r="I26" i="52" s="1"/>
  <c r="K26" i="52" s="1"/>
  <c r="H31" i="52"/>
  <c r="I31" i="52" s="1"/>
  <c r="K31" i="52" s="1"/>
  <c r="H14" i="31"/>
  <c r="I14" i="31" s="1"/>
  <c r="H7" i="31"/>
  <c r="I7" i="31" s="1"/>
  <c r="H38" i="35"/>
  <c r="I38" i="35" s="1"/>
  <c r="H41" i="35"/>
  <c r="I41" i="35" s="1"/>
  <c r="K41" i="35" s="1"/>
  <c r="H36" i="38"/>
  <c r="I36" i="38" s="1"/>
  <c r="H16" i="38"/>
  <c r="I16" i="38" s="1"/>
  <c r="H9" i="26"/>
  <c r="I9" i="26" s="1"/>
  <c r="H10" i="26"/>
  <c r="I10" i="26" s="1"/>
  <c r="I44" i="26" s="1"/>
  <c r="H8" i="26"/>
  <c r="I8" i="26" s="1"/>
  <c r="H11" i="8"/>
  <c r="I11" i="8" s="1"/>
  <c r="H26" i="8"/>
  <c r="I26" i="8" s="1"/>
  <c r="H28" i="44"/>
  <c r="I28" i="44" s="1"/>
  <c r="K28" i="44" s="1"/>
  <c r="H37" i="36"/>
  <c r="I37" i="36" s="1"/>
  <c r="K37" i="36" s="1"/>
  <c r="H8" i="36"/>
  <c r="I8" i="36" s="1"/>
  <c r="K8" i="36" s="1"/>
  <c r="H30" i="31"/>
  <c r="I30" i="31" s="1"/>
  <c r="K30" i="31" s="1"/>
  <c r="H29" i="36"/>
  <c r="I29" i="36" s="1"/>
  <c r="K29" i="36" s="1"/>
  <c r="H42" i="36"/>
  <c r="I42" i="36" s="1"/>
  <c r="H32" i="36"/>
  <c r="I32" i="36" s="1"/>
  <c r="H9" i="52"/>
  <c r="I9" i="52" s="1"/>
  <c r="H6" i="52"/>
  <c r="I6" i="52" s="1"/>
  <c r="K6" i="52" s="1"/>
  <c r="H6" i="31"/>
  <c r="I6" i="31" s="1"/>
  <c r="H17" i="31"/>
  <c r="I17" i="31" s="1"/>
  <c r="H15" i="38"/>
  <c r="I15" i="38" s="1"/>
  <c r="H24" i="38"/>
  <c r="I24" i="38" s="1"/>
  <c r="K24" i="38" s="1"/>
  <c r="H26" i="44"/>
  <c r="I26" i="44" s="1"/>
  <c r="K26" i="44" s="1"/>
  <c r="H30" i="36"/>
  <c r="I30" i="36" s="1"/>
  <c r="H11" i="36"/>
  <c r="I11" i="36" s="1"/>
  <c r="H40" i="36"/>
  <c r="I40" i="36" s="1"/>
  <c r="K40" i="36" s="1"/>
  <c r="H29" i="52"/>
  <c r="I29" i="52" s="1"/>
  <c r="H25" i="52"/>
  <c r="I25" i="52" s="1"/>
  <c r="K25" i="52" s="1"/>
  <c r="H9" i="31"/>
  <c r="I9" i="31" s="1"/>
  <c r="H23" i="31"/>
  <c r="I23" i="31" s="1"/>
  <c r="K23" i="31" s="1"/>
  <c r="H35" i="38"/>
  <c r="I35" i="38" s="1"/>
  <c r="H32" i="38"/>
  <c r="I32" i="38" s="1"/>
  <c r="H5" i="38"/>
  <c r="H31" i="38"/>
  <c r="I31" i="38" s="1"/>
  <c r="K31" i="38" s="1"/>
  <c r="H13" i="36"/>
  <c r="I13" i="36" s="1"/>
  <c r="K13" i="36" s="1"/>
  <c r="H21" i="36"/>
  <c r="I21" i="36" s="1"/>
  <c r="K21" i="36" s="1"/>
  <c r="H5" i="36"/>
  <c r="H30" i="52"/>
  <c r="I30" i="52" s="1"/>
  <c r="K30" i="52" s="1"/>
  <c r="H8" i="52"/>
  <c r="I8" i="52" s="1"/>
  <c r="H43" i="31"/>
  <c r="I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H43" i="36"/>
  <c r="I43" i="36" s="1"/>
  <c r="H23" i="52"/>
  <c r="I23" i="52" s="1"/>
  <c r="K23" i="52" s="1"/>
  <c r="H19" i="31"/>
  <c r="I19" i="31" s="1"/>
  <c r="H6" i="36"/>
  <c r="I6" i="36" s="1"/>
  <c r="K6" i="36" s="1"/>
  <c r="H14" i="36"/>
  <c r="I14" i="36" s="1"/>
  <c r="K14" i="36" s="1"/>
  <c r="H35" i="52"/>
  <c r="I35" i="52" s="1"/>
  <c r="H32" i="52"/>
  <c r="I32" i="52" s="1"/>
  <c r="H37" i="31"/>
  <c r="I37" i="31" s="1"/>
  <c r="K37" i="31" s="1"/>
  <c r="H42" i="31"/>
  <c r="I42" i="31" s="1"/>
  <c r="K42" i="31" s="1"/>
  <c r="H39" i="38"/>
  <c r="I39" i="38" s="1"/>
  <c r="H23" i="38"/>
  <c r="I23" i="38" s="1"/>
  <c r="H25" i="38"/>
  <c r="I25" i="38" s="1"/>
  <c r="K25" i="38" s="1"/>
  <c r="H19" i="38"/>
  <c r="I19" i="38" s="1"/>
  <c r="H22" i="36"/>
  <c r="I22" i="36" s="1"/>
  <c r="K22" i="36" s="1"/>
  <c r="H26" i="36"/>
  <c r="I26" i="36" s="1"/>
  <c r="H24" i="52"/>
  <c r="I24" i="52" s="1"/>
  <c r="H21" i="52"/>
  <c r="I21" i="52" s="1"/>
  <c r="H13" i="31"/>
  <c r="I13" i="31" s="1"/>
  <c r="H8" i="31"/>
  <c r="I8" i="31" s="1"/>
  <c r="H30" i="38"/>
  <c r="I30" i="38" s="1"/>
  <c r="K30" i="38" s="1"/>
  <c r="H37" i="38"/>
  <c r="I37" i="38" s="1"/>
  <c r="H33" i="38"/>
  <c r="I33" i="38" s="1"/>
  <c r="K33" i="38" s="1"/>
  <c r="H9" i="38"/>
  <c r="I9" i="38" s="1"/>
  <c r="H17" i="36"/>
  <c r="I17" i="36" s="1"/>
  <c r="K17" i="36" s="1"/>
  <c r="H13" i="52"/>
  <c r="I13" i="52" s="1"/>
  <c r="H15" i="31"/>
  <c r="I15" i="31" s="1"/>
  <c r="K15" i="31" s="1"/>
  <c r="H21" i="35"/>
  <c r="I21" i="35" s="1"/>
  <c r="H14" i="35"/>
  <c r="I14" i="35" s="1"/>
  <c r="K14" i="35" s="1"/>
  <c r="H19" i="32"/>
  <c r="I19" i="32" s="1"/>
  <c r="K19" i="32" s="1"/>
  <c r="H21" i="29"/>
  <c r="I21" i="29" s="1"/>
  <c r="H35" i="29"/>
  <c r="I35" i="29" s="1"/>
  <c r="H29" i="38"/>
  <c r="I29" i="38" s="1"/>
  <c r="H18" i="38"/>
  <c r="I18" i="38" s="1"/>
  <c r="H41" i="38"/>
  <c r="I41" i="38" s="1"/>
  <c r="H34" i="26"/>
  <c r="I34" i="26" s="1"/>
  <c r="H19" i="20"/>
  <c r="I19" i="20" s="1"/>
  <c r="K19" i="20" s="1"/>
  <c r="H31" i="20"/>
  <c r="I31" i="20" s="1"/>
  <c r="H13" i="17"/>
  <c r="I13" i="17" s="1"/>
  <c r="H16" i="8"/>
  <c r="I16" i="8" s="1"/>
  <c r="H7" i="8"/>
  <c r="I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H21" i="42"/>
  <c r="I21" i="42" s="1"/>
  <c r="K21" i="42" s="1"/>
  <c r="H16" i="42"/>
  <c r="I16" i="42" s="1"/>
  <c r="K16" i="42" s="1"/>
  <c r="H9" i="42"/>
  <c r="I9" i="42" s="1"/>
  <c r="H41" i="42"/>
  <c r="I41" i="42" s="1"/>
  <c r="H40" i="52"/>
  <c r="I40" i="52" s="1"/>
  <c r="H33" i="52"/>
  <c r="I33" i="52" s="1"/>
  <c r="H14" i="52"/>
  <c r="I14" i="52" s="1"/>
  <c r="H39" i="52"/>
  <c r="I39" i="52" s="1"/>
  <c r="K39" i="52" s="1"/>
  <c r="H43" i="52"/>
  <c r="I43" i="52" s="1"/>
  <c r="H36" i="52"/>
  <c r="I36" i="52" s="1"/>
  <c r="K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K19" i="42" s="1"/>
  <c r="H10" i="42"/>
  <c r="I10" i="42" s="1"/>
  <c r="K10" i="42" s="1"/>
  <c r="H26" i="42"/>
  <c r="I26" i="42" s="1"/>
  <c r="K26" i="42" s="1"/>
  <c r="H20" i="42"/>
  <c r="I20" i="42" s="1"/>
  <c r="K20" i="42" s="1"/>
  <c r="H37" i="42"/>
  <c r="I37" i="42" s="1"/>
  <c r="K37" i="42" s="1"/>
  <c r="H38" i="42"/>
  <c r="I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H38" i="30"/>
  <c r="I38" i="30" s="1"/>
  <c r="K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H11" i="30"/>
  <c r="I11" i="30" s="1"/>
  <c r="K11" i="30" s="1"/>
  <c r="H23" i="30"/>
  <c r="I23" i="30" s="1"/>
  <c r="K23" i="30" s="1"/>
  <c r="H33" i="30"/>
  <c r="I33" i="30" s="1"/>
  <c r="K33" i="30" s="1"/>
  <c r="H29" i="30"/>
  <c r="I29" i="30" s="1"/>
  <c r="K29" i="30" s="1"/>
  <c r="H9" i="30"/>
  <c r="I9" i="30" s="1"/>
  <c r="K9" i="30" s="1"/>
  <c r="H32" i="30"/>
  <c r="I32" i="30" s="1"/>
  <c r="H12" i="30"/>
  <c r="I12" i="30" s="1"/>
  <c r="K12" i="30" s="1"/>
  <c r="H22" i="30"/>
  <c r="I22" i="30" s="1"/>
  <c r="H16" i="30"/>
  <c r="I16" i="30" s="1"/>
  <c r="H26" i="30"/>
  <c r="I26" i="30" s="1"/>
  <c r="K26" i="30" s="1"/>
  <c r="H22" i="43"/>
  <c r="I22" i="43" s="1"/>
  <c r="K22" i="43" s="1"/>
  <c r="H25" i="43"/>
  <c r="I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H29" i="12"/>
  <c r="I29" i="12" s="1"/>
  <c r="K29" i="12" s="1"/>
  <c r="H25" i="12"/>
  <c r="I25" i="12" s="1"/>
  <c r="H30" i="12"/>
  <c r="I30" i="12" s="1"/>
  <c r="K30" i="12" s="1"/>
  <c r="H42" i="12"/>
  <c r="I42" i="12" s="1"/>
  <c r="K42" i="12" s="1"/>
  <c r="H18" i="12"/>
  <c r="I18" i="12" s="1"/>
  <c r="K18" i="12" s="1"/>
  <c r="H12" i="12"/>
  <c r="I12" i="12" s="1"/>
  <c r="K12" i="12" s="1"/>
  <c r="H24" i="12"/>
  <c r="I24" i="12" s="1"/>
  <c r="K24" i="12" s="1"/>
  <c r="H13" i="30"/>
  <c r="I13" i="30" s="1"/>
  <c r="H31" i="30"/>
  <c r="I31" i="30" s="1"/>
  <c r="K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H26" i="43"/>
  <c r="I26" i="43" s="1"/>
  <c r="H34" i="43"/>
  <c r="I34" i="43" s="1"/>
  <c r="K34" i="43" s="1"/>
  <c r="H24" i="43"/>
  <c r="I24" i="43" s="1"/>
  <c r="K24" i="43" s="1"/>
  <c r="H41" i="43"/>
  <c r="I41" i="43" s="1"/>
  <c r="K41" i="43" s="1"/>
  <c r="H40" i="43"/>
  <c r="I40" i="43" s="1"/>
  <c r="K40" i="43" s="1"/>
  <c r="H43" i="43"/>
  <c r="I43" i="43" s="1"/>
  <c r="K43" i="43" s="1"/>
  <c r="H15" i="43"/>
  <c r="I15" i="43" s="1"/>
  <c r="K15" i="43" s="1"/>
  <c r="H6" i="43"/>
  <c r="I6" i="43" s="1"/>
  <c r="K6" i="43" s="1"/>
  <c r="H5" i="23"/>
  <c r="I5" i="23" s="1"/>
  <c r="H27" i="34"/>
  <c r="I27" i="34" s="1"/>
  <c r="H23" i="15"/>
  <c r="I23" i="15" s="1"/>
  <c r="H16" i="15"/>
  <c r="I16" i="15" s="1"/>
  <c r="H23" i="12"/>
  <c r="I23" i="12" s="1"/>
  <c r="K23" i="12" s="1"/>
  <c r="H19" i="12"/>
  <c r="I19" i="12" s="1"/>
  <c r="K19" i="12" s="1"/>
  <c r="H21" i="12"/>
  <c r="I21" i="12" s="1"/>
  <c r="K21" i="12" s="1"/>
  <c r="H13" i="12"/>
  <c r="I13" i="12" s="1"/>
  <c r="K13" i="12" s="1"/>
  <c r="H31" i="12"/>
  <c r="I31" i="12" s="1"/>
  <c r="H15" i="12"/>
  <c r="I15" i="12" s="1"/>
  <c r="K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H5" i="43"/>
  <c r="H18" i="43"/>
  <c r="I18" i="43" s="1"/>
  <c r="K18" i="43" s="1"/>
  <c r="H17" i="43"/>
  <c r="I17" i="43" s="1"/>
  <c r="K17" i="43" s="1"/>
  <c r="H14" i="43"/>
  <c r="I14" i="43" s="1"/>
  <c r="H36" i="43"/>
  <c r="I36" i="43" s="1"/>
  <c r="H27" i="43"/>
  <c r="I27" i="43" s="1"/>
  <c r="H12" i="43"/>
  <c r="I12" i="43" s="1"/>
  <c r="H28" i="43"/>
  <c r="I28" i="43" s="1"/>
  <c r="H11" i="43"/>
  <c r="I11" i="43" s="1"/>
  <c r="K11" i="43" s="1"/>
  <c r="H33" i="43"/>
  <c r="I33" i="43" s="1"/>
  <c r="K33" i="43" s="1"/>
  <c r="H30" i="43"/>
  <c r="I30" i="43" s="1"/>
  <c r="K30" i="43" s="1"/>
  <c r="H7" i="43"/>
  <c r="I7" i="43" s="1"/>
  <c r="K7" i="43" s="1"/>
  <c r="H23" i="43"/>
  <c r="I23" i="43" s="1"/>
  <c r="K23" i="43" s="1"/>
  <c r="H13" i="23"/>
  <c r="I13" i="23" s="1"/>
  <c r="H35" i="34"/>
  <c r="I35" i="34" s="1"/>
  <c r="K35" i="34" s="1"/>
  <c r="H32" i="34"/>
  <c r="I32" i="34" s="1"/>
  <c r="H26" i="34"/>
  <c r="I26" i="34" s="1"/>
  <c r="H33" i="15"/>
  <c r="I33" i="15" s="1"/>
  <c r="K33" i="15" s="1"/>
  <c r="H36" i="15"/>
  <c r="I36" i="15" s="1"/>
  <c r="K36" i="15" s="1"/>
  <c r="H25" i="23"/>
  <c r="I25" i="23" s="1"/>
  <c r="H30" i="23"/>
  <c r="I30" i="23" s="1"/>
  <c r="K30" i="23" s="1"/>
  <c r="H17" i="34"/>
  <c r="I17" i="34" s="1"/>
  <c r="H29" i="34"/>
  <c r="I29" i="34" s="1"/>
  <c r="K29" i="34" s="1"/>
  <c r="H23" i="34"/>
  <c r="I23" i="34" s="1"/>
  <c r="H24" i="34"/>
  <c r="I24" i="34" s="1"/>
  <c r="K24" i="34" s="1"/>
  <c r="H20" i="34"/>
  <c r="I20" i="34" s="1"/>
  <c r="H17" i="15"/>
  <c r="I17" i="15" s="1"/>
  <c r="K17" i="15" s="1"/>
  <c r="H39" i="15"/>
  <c r="I39" i="15" s="1"/>
  <c r="H37" i="15"/>
  <c r="I37" i="15" s="1"/>
  <c r="K37" i="15" s="1"/>
  <c r="H18" i="15"/>
  <c r="I18" i="15" s="1"/>
  <c r="H5" i="15"/>
  <c r="I5" i="15" s="1"/>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K36" i="34" s="1"/>
  <c r="H40" i="34"/>
  <c r="I40" i="34" s="1"/>
  <c r="H42" i="34"/>
  <c r="I42" i="34" s="1"/>
  <c r="H10" i="34"/>
  <c r="I10" i="34" s="1"/>
  <c r="H13" i="15"/>
  <c r="I13" i="15" s="1"/>
  <c r="K13" i="15" s="1"/>
  <c r="H31" i="15"/>
  <c r="I31" i="15" s="1"/>
  <c r="H25" i="15"/>
  <c r="I25" i="15" s="1"/>
  <c r="K25" i="15" s="1"/>
  <c r="H21" i="15"/>
  <c r="I21" i="15" s="1"/>
  <c r="H30" i="15"/>
  <c r="I30" i="15" s="1"/>
  <c r="K30" i="15" s="1"/>
  <c r="H14" i="15"/>
  <c r="I14" i="15" s="1"/>
  <c r="H26" i="15"/>
  <c r="I26" i="15" s="1"/>
  <c r="H20" i="15"/>
  <c r="I20" i="15" s="1"/>
  <c r="H32" i="15"/>
  <c r="I32" i="15" s="1"/>
  <c r="K32" i="15" s="1"/>
  <c r="H27" i="23"/>
  <c r="I27" i="23" s="1"/>
  <c r="K27" i="23" s="1"/>
  <c r="H23" i="23"/>
  <c r="I23" i="23" s="1"/>
  <c r="K23" i="23" s="1"/>
  <c r="H17" i="23"/>
  <c r="I17" i="23" s="1"/>
  <c r="K17" i="23" s="1"/>
  <c r="H19" i="23"/>
  <c r="I19" i="23" s="1"/>
  <c r="K19" i="23" s="1"/>
  <c r="H29" i="23"/>
  <c r="I29" i="23" s="1"/>
  <c r="H38" i="23"/>
  <c r="I38" i="23" s="1"/>
  <c r="K38" i="23" s="1"/>
  <c r="H18" i="23"/>
  <c r="I18" i="23" s="1"/>
  <c r="H14" i="23"/>
  <c r="I14" i="23" s="1"/>
  <c r="K14" i="23" s="1"/>
  <c r="H10" i="23"/>
  <c r="I10" i="23" s="1"/>
  <c r="H12" i="23"/>
  <c r="I12" i="23" s="1"/>
  <c r="K12" i="23" s="1"/>
  <c r="H19" i="34"/>
  <c r="I19" i="34" s="1"/>
  <c r="K19" i="34" s="1"/>
  <c r="H21" i="34"/>
  <c r="I21" i="34" s="1"/>
  <c r="K21" i="34" s="1"/>
  <c r="H37" i="34"/>
  <c r="I37" i="34" s="1"/>
  <c r="K37" i="34" s="1"/>
  <c r="H25" i="34"/>
  <c r="I25" i="34" s="1"/>
  <c r="K25" i="34" s="1"/>
  <c r="H43" i="34"/>
  <c r="I43" i="34" s="1"/>
  <c r="H13" i="34"/>
  <c r="I13" i="34" s="1"/>
  <c r="K13" i="34" s="1"/>
  <c r="H41" i="34"/>
  <c r="I41" i="34" s="1"/>
  <c r="K41" i="34" s="1"/>
  <c r="H15" i="34"/>
  <c r="I15" i="34" s="1"/>
  <c r="K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H22" i="23"/>
  <c r="I22" i="23" s="1"/>
  <c r="K22" i="23" s="1"/>
  <c r="H36" i="23"/>
  <c r="I36" i="23" s="1"/>
  <c r="K27" i="51"/>
  <c r="K30" i="51"/>
  <c r="K23" i="51"/>
  <c r="K39" i="51"/>
  <c r="K43" i="51"/>
  <c r="K29" i="51"/>
  <c r="K41" i="51"/>
  <c r="K42" i="51"/>
  <c r="K34" i="51"/>
  <c r="K37" i="51"/>
  <c r="K38" i="51"/>
  <c r="K15" i="51"/>
  <c r="K31" i="51"/>
  <c r="K6" i="51"/>
  <c r="K26" i="51"/>
  <c r="K10" i="51"/>
  <c r="K40" i="51"/>
  <c r="K11" i="51"/>
  <c r="K25" i="51"/>
  <c r="K19"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39" i="25"/>
  <c r="K11" i="25"/>
  <c r="K29" i="25"/>
  <c r="K13" i="25"/>
  <c r="K17" i="25"/>
  <c r="K6" i="25"/>
  <c r="K14" i="25"/>
  <c r="K32" i="25"/>
  <c r="K38" i="25"/>
  <c r="K30" i="25"/>
  <c r="K8" i="25"/>
  <c r="K28" i="25"/>
  <c r="K12" i="25"/>
  <c r="K23" i="22"/>
  <c r="K27" i="22"/>
  <c r="K7" i="22"/>
  <c r="K17" i="22"/>
  <c r="K35" i="22"/>
  <c r="K19" i="22"/>
  <c r="K13" i="22"/>
  <c r="K16" i="22"/>
  <c r="K32" i="22"/>
  <c r="K20" i="22"/>
  <c r="K28" i="22"/>
  <c r="K38" i="22"/>
  <c r="K6" i="22"/>
  <c r="K18" i="22"/>
  <c r="K35" i="12"/>
  <c r="K27" i="12"/>
  <c r="K25" i="12"/>
  <c r="K10" i="12"/>
  <c r="K40" i="12"/>
  <c r="K8" i="12"/>
  <c r="K22" i="40"/>
  <c r="K19" i="40"/>
  <c r="I5" i="40"/>
  <c r="K41" i="40"/>
  <c r="K27" i="40"/>
  <c r="K6" i="40"/>
  <c r="K34" i="40"/>
  <c r="K25" i="40"/>
  <c r="K21" i="40"/>
  <c r="K26" i="40"/>
  <c r="K23" i="40"/>
  <c r="K39" i="40"/>
  <c r="K16" i="40"/>
  <c r="K32" i="40"/>
  <c r="K15" i="30"/>
  <c r="K35" i="30"/>
  <c r="K39" i="30"/>
  <c r="K32" i="30"/>
  <c r="K24" i="30"/>
  <c r="K22" i="30"/>
  <c r="K16" i="30"/>
  <c r="K14" i="42"/>
  <c r="K30" i="42"/>
  <c r="K22" i="42"/>
  <c r="K12" i="42"/>
  <c r="K42" i="42"/>
  <c r="K29" i="42"/>
  <c r="K23" i="42"/>
  <c r="K6" i="42"/>
  <c r="K28" i="42"/>
  <c r="K31" i="42"/>
  <c r="K8" i="42"/>
  <c r="K24" i="42"/>
  <c r="K40" i="42"/>
  <c r="K17" i="42"/>
  <c r="K33" i="42"/>
  <c r="K42" i="39"/>
  <c r="K30" i="39"/>
  <c r="K12" i="39"/>
  <c r="K34" i="39"/>
  <c r="K13" i="39"/>
  <c r="K43" i="39"/>
  <c r="K26" i="39"/>
  <c r="K7" i="39"/>
  <c r="K29" i="39"/>
  <c r="K8" i="39"/>
  <c r="K40" i="39"/>
  <c r="K17" i="39"/>
  <c r="K33" i="39"/>
  <c r="K6" i="39"/>
  <c r="K30" i="36"/>
  <c r="K10" i="36"/>
  <c r="K11" i="36"/>
  <c r="K33" i="36"/>
  <c r="K36" i="36"/>
  <c r="K15" i="36"/>
  <c r="K31" i="36"/>
  <c r="I5" i="33"/>
  <c r="K24" i="33"/>
  <c r="K12" i="33"/>
  <c r="K18" i="33"/>
  <c r="K8" i="33"/>
  <c r="K10" i="33"/>
  <c r="K17" i="33"/>
  <c r="K33" i="33"/>
  <c r="K9" i="33"/>
  <c r="K37" i="33"/>
  <c r="K7" i="33"/>
  <c r="K25" i="33"/>
  <c r="K27" i="33"/>
  <c r="K10" i="52"/>
  <c r="K29" i="52"/>
  <c r="K35" i="52"/>
  <c r="K13" i="52"/>
  <c r="K28" i="52"/>
  <c r="K16" i="52"/>
  <c r="K19" i="52"/>
  <c r="K21" i="52"/>
  <c r="K8" i="43"/>
  <c r="K26" i="43"/>
  <c r="K25" i="43"/>
  <c r="K20" i="43"/>
  <c r="K12" i="31"/>
  <c r="K14" i="31"/>
  <c r="K9" i="31"/>
  <c r="K35" i="31"/>
  <c r="K25" i="31"/>
  <c r="K7" i="31"/>
  <c r="K39" i="31"/>
  <c r="K16" i="31"/>
  <c r="K32" i="31"/>
  <c r="K26" i="41"/>
  <c r="K29" i="41"/>
  <c r="K34" i="41"/>
  <c r="K18" i="41"/>
  <c r="K36" i="41"/>
  <c r="K27" i="41"/>
  <c r="K14" i="41"/>
  <c r="I5" i="41"/>
  <c r="K31" i="41"/>
  <c r="K20" i="41"/>
  <c r="K42" i="41"/>
  <c r="K23" i="41"/>
  <c r="K8" i="41"/>
  <c r="K24" i="41"/>
  <c r="K40" i="41"/>
  <c r="K17" i="41"/>
  <c r="K33" i="41"/>
  <c r="K6" i="41"/>
  <c r="K21" i="35"/>
  <c r="K17" i="35"/>
  <c r="I5" i="35"/>
  <c r="K40" i="35"/>
  <c r="K38" i="35"/>
  <c r="K12" i="35"/>
  <c r="K8" i="35"/>
  <c r="K11" i="35"/>
  <c r="K13" i="35"/>
  <c r="K15" i="35"/>
  <c r="K31" i="35"/>
  <c r="K43" i="35"/>
  <c r="K36" i="35"/>
  <c r="K32" i="35"/>
  <c r="K16" i="35"/>
  <c r="K25" i="32"/>
  <c r="K39" i="32"/>
  <c r="K41" i="32"/>
  <c r="K43" i="32"/>
  <c r="K23" i="32"/>
  <c r="K17" i="32"/>
  <c r="K35" i="32"/>
  <c r="K21" i="32"/>
  <c r="K14" i="32"/>
  <c r="K40" i="32"/>
  <c r="K38" i="32"/>
  <c r="K30" i="32"/>
  <c r="I5" i="32"/>
  <c r="K22" i="32"/>
  <c r="K42" i="32"/>
  <c r="K26" i="32"/>
  <c r="K10" i="32"/>
  <c r="K25" i="23"/>
  <c r="K13" i="23"/>
  <c r="K29" i="23"/>
  <c r="K18" i="23"/>
  <c r="K10" i="23"/>
  <c r="K9" i="29"/>
  <c r="K37" i="29"/>
  <c r="K39" i="29"/>
  <c r="K15" i="29"/>
  <c r="K33" i="29"/>
  <c r="K11" i="29"/>
  <c r="K27" i="29"/>
  <c r="K43" i="29"/>
  <c r="K16" i="29"/>
  <c r="K26" i="29"/>
  <c r="K10" i="29"/>
  <c r="K22" i="29"/>
  <c r="K24" i="29"/>
  <c r="K18" i="29"/>
  <c r="K36" i="29"/>
  <c r="K20" i="29"/>
  <c r="I5" i="50"/>
  <c r="K19" i="50"/>
  <c r="K40" i="50"/>
  <c r="K26" i="50"/>
  <c r="K43" i="50"/>
  <c r="K34" i="50"/>
  <c r="K21" i="50"/>
  <c r="K36" i="50"/>
  <c r="K27" i="50"/>
  <c r="K13" i="50"/>
  <c r="K35" i="50"/>
  <c r="K38" i="50"/>
  <c r="K15" i="50"/>
  <c r="K6" i="50"/>
  <c r="K16" i="50"/>
  <c r="K17" i="21"/>
  <c r="K21" i="21"/>
  <c r="I5" i="21"/>
  <c r="K13" i="21"/>
  <c r="K43" i="21"/>
  <c r="K27" i="21"/>
  <c r="K11" i="21"/>
  <c r="K31" i="21"/>
  <c r="K15" i="21"/>
  <c r="K40" i="21"/>
  <c r="K32" i="21"/>
  <c r="K24" i="21"/>
  <c r="K16" i="21"/>
  <c r="K38" i="21"/>
  <c r="K22" i="21"/>
  <c r="K14" i="21"/>
  <c r="K6" i="21"/>
  <c r="K24" i="19"/>
  <c r="K8" i="19"/>
  <c r="K35" i="19"/>
  <c r="K17" i="19"/>
  <c r="K25" i="19"/>
  <c r="K43" i="19"/>
  <c r="K13" i="19"/>
  <c r="K41" i="19"/>
  <c r="K15" i="19"/>
  <c r="K31" i="19"/>
  <c r="K14" i="19"/>
  <c r="K38" i="19"/>
  <c r="K30" i="19"/>
  <c r="K18" i="19"/>
  <c r="K26" i="19"/>
  <c r="K12" i="38"/>
  <c r="K10" i="38"/>
  <c r="I5" i="38"/>
  <c r="K14" i="38"/>
  <c r="K15" i="38"/>
  <c r="K20" i="38"/>
  <c r="K7" i="38"/>
  <c r="K37" i="38"/>
  <c r="K11" i="38"/>
  <c r="K17" i="38"/>
  <c r="K25" i="26"/>
  <c r="K35" i="26"/>
  <c r="K13" i="26"/>
  <c r="K11" i="26"/>
  <c r="K19" i="26"/>
  <c r="K41" i="26"/>
  <c r="K7" i="26"/>
  <c r="K39" i="26"/>
  <c r="K22" i="26"/>
  <c r="K12" i="26"/>
  <c r="K32" i="26"/>
  <c r="K16" i="26"/>
  <c r="K17" i="24"/>
  <c r="K33" i="24"/>
  <c r="K15" i="24"/>
  <c r="K7" i="24"/>
  <c r="K25" i="24"/>
  <c r="K9" i="24"/>
  <c r="K37" i="24"/>
  <c r="K11" i="24"/>
  <c r="K43" i="24"/>
  <c r="K22" i="24"/>
  <c r="K14" i="24"/>
  <c r="K34" i="24"/>
  <c r="K26" i="24"/>
  <c r="K42" i="24"/>
  <c r="K20" i="24"/>
  <c r="K40" i="24"/>
  <c r="K24" i="24"/>
  <c r="K8" i="24"/>
  <c r="K17" i="28"/>
  <c r="K15" i="28"/>
  <c r="K11" i="28"/>
  <c r="K39" i="28"/>
  <c r="K9" i="28"/>
  <c r="K27" i="28"/>
  <c r="K13" i="28"/>
  <c r="K29" i="28"/>
  <c r="K6" i="28"/>
  <c r="K34" i="28"/>
  <c r="K22" i="28"/>
  <c r="I5" i="28"/>
  <c r="K30" i="28"/>
  <c r="K10" i="28"/>
  <c r="K32" i="28"/>
  <c r="K16" i="28"/>
  <c r="K38" i="37"/>
  <c r="K34" i="37"/>
  <c r="K12" i="37"/>
  <c r="K26" i="37"/>
  <c r="K27" i="37"/>
  <c r="K18" i="37"/>
  <c r="K15" i="37"/>
  <c r="K14" i="37"/>
  <c r="I5" i="37"/>
  <c r="K31" i="37"/>
  <c r="K20" i="37"/>
  <c r="K42" i="37"/>
  <c r="K23" i="37"/>
  <c r="K8" i="37"/>
  <c r="K24" i="37"/>
  <c r="K40" i="37"/>
  <c r="K17" i="37"/>
  <c r="K33" i="37"/>
  <c r="K6" i="37"/>
  <c r="K43" i="34"/>
  <c r="K38" i="34"/>
  <c r="K6" i="34"/>
  <c r="K18" i="34"/>
  <c r="K9" i="15"/>
  <c r="K6" i="15"/>
  <c r="K8" i="15"/>
  <c r="K5" i="44"/>
  <c r="K11" i="20"/>
  <c r="K29" i="20"/>
  <c r="K9" i="20"/>
  <c r="K27" i="20"/>
  <c r="K7" i="20"/>
  <c r="K23" i="20"/>
  <c r="K42" i="20"/>
  <c r="K38" i="20"/>
  <c r="K6" i="20"/>
  <c r="K14" i="20"/>
  <c r="K32" i="20"/>
  <c r="K16" i="20"/>
  <c r="K36" i="20"/>
  <c r="I5" i="17"/>
  <c r="K32" i="17"/>
  <c r="K16" i="17"/>
  <c r="K15" i="17"/>
  <c r="K29" i="17"/>
  <c r="K11" i="17"/>
  <c r="K27" i="17"/>
  <c r="K23" i="17"/>
  <c r="K7" i="17"/>
  <c r="K9" i="17"/>
  <c r="K25" i="17"/>
  <c r="K38" i="17"/>
  <c r="K30" i="17"/>
  <c r="K10" i="17"/>
  <c r="K18" i="17"/>
  <c r="K28" i="17"/>
  <c r="K40" i="8"/>
  <c r="K24" i="8"/>
  <c r="K8" i="8"/>
  <c r="K35" i="8"/>
  <c r="K37" i="8"/>
  <c r="K29" i="8"/>
  <c r="K21" i="8"/>
  <c r="K25" i="8"/>
  <c r="K41" i="8"/>
  <c r="K17" i="8"/>
  <c r="K42" i="8"/>
  <c r="K18" i="8"/>
  <c r="K14" i="8"/>
  <c r="K22"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7" i="25"/>
  <c r="K19" i="25"/>
  <c r="K15" i="25"/>
  <c r="K43" i="25"/>
  <c r="K27" i="25"/>
  <c r="K9" i="25"/>
  <c r="K25" i="25"/>
  <c r="K41" i="25"/>
  <c r="K22" i="25"/>
  <c r="K42" i="25"/>
  <c r="K26" i="25"/>
  <c r="K16" i="25"/>
  <c r="K24" i="25"/>
  <c r="K40" i="25"/>
  <c r="K18" i="25"/>
  <c r="K36" i="25"/>
  <c r="K20" i="25"/>
  <c r="K9" i="22"/>
  <c r="K11" i="22"/>
  <c r="K41" i="22"/>
  <c r="K43" i="22"/>
  <c r="K31" i="22"/>
  <c r="K15" i="22"/>
  <c r="K33" i="22"/>
  <c r="K21" i="22"/>
  <c r="K37" i="22"/>
  <c r="K24" i="22"/>
  <c r="K8" i="22"/>
  <c r="K36" i="22"/>
  <c r="I5" i="22"/>
  <c r="K12" i="22"/>
  <c r="K30" i="22"/>
  <c r="K14" i="22"/>
  <c r="K42" i="22"/>
  <c r="K26" i="22"/>
  <c r="K10" i="22"/>
  <c r="K31" i="12"/>
  <c r="K17" i="12"/>
  <c r="K33" i="12"/>
  <c r="K22" i="12"/>
  <c r="K14" i="12"/>
  <c r="K6" i="12"/>
  <c r="K26" i="12"/>
  <c r="K16" i="12"/>
  <c r="K35" i="40"/>
  <c r="K10" i="40"/>
  <c r="K13" i="40"/>
  <c r="K30" i="40"/>
  <c r="K18" i="40"/>
  <c r="K20" i="40"/>
  <c r="K9" i="40"/>
  <c r="K37" i="40"/>
  <c r="K28" i="40"/>
  <c r="K11" i="40"/>
  <c r="K33" i="40"/>
  <c r="K14" i="40"/>
  <c r="K36" i="40"/>
  <c r="K31" i="40"/>
  <c r="K8" i="40"/>
  <c r="K24" i="40"/>
  <c r="K13" i="30"/>
  <c r="K43" i="30"/>
  <c r="K25" i="30"/>
  <c r="K40" i="30"/>
  <c r="K30" i="30"/>
  <c r="K28" i="30"/>
  <c r="K6" i="30"/>
  <c r="K18" i="30"/>
  <c r="K35" i="42"/>
  <c r="I5" i="42"/>
  <c r="K27" i="42"/>
  <c r="K7" i="42"/>
  <c r="K18" i="42"/>
  <c r="K38" i="42"/>
  <c r="K43" i="42"/>
  <c r="K32" i="42"/>
  <c r="K9" i="42"/>
  <c r="K25" i="42"/>
  <c r="K41" i="42"/>
  <c r="K21" i="39"/>
  <c r="K37" i="39"/>
  <c r="K31" i="39"/>
  <c r="K11" i="39"/>
  <c r="K18" i="39"/>
  <c r="K10" i="39"/>
  <c r="K38" i="39"/>
  <c r="K27" i="39"/>
  <c r="K14" i="39"/>
  <c r="K36" i="39"/>
  <c r="K19" i="39"/>
  <c r="K39" i="39"/>
  <c r="K16" i="39"/>
  <c r="K32" i="39"/>
  <c r="K9" i="39"/>
  <c r="K25" i="39"/>
  <c r="K41" i="39"/>
  <c r="K41" i="36"/>
  <c r="K27" i="36"/>
  <c r="K34" i="36"/>
  <c r="K12" i="36"/>
  <c r="K42" i="36"/>
  <c r="K43" i="36"/>
  <c r="K26" i="36"/>
  <c r="K7" i="36"/>
  <c r="K39" i="36"/>
  <c r="K16" i="36"/>
  <c r="K32" i="36"/>
  <c r="I5" i="36"/>
  <c r="K40" i="33"/>
  <c r="K34" i="33"/>
  <c r="K36" i="33"/>
  <c r="K28" i="33"/>
  <c r="K42" i="33"/>
  <c r="K20" i="33"/>
  <c r="K38" i="33"/>
  <c r="K22" i="33"/>
  <c r="K6" i="33"/>
  <c r="K15" i="33"/>
  <c r="K31" i="33"/>
  <c r="K13" i="33"/>
  <c r="K21" i="33"/>
  <c r="K39" i="33"/>
  <c r="K19" i="33"/>
  <c r="K35" i="33"/>
  <c r="K40" i="52"/>
  <c r="K12" i="52"/>
  <c r="K33" i="52"/>
  <c r="K9" i="52"/>
  <c r="K14" i="52"/>
  <c r="K7" i="52"/>
  <c r="K24" i="52"/>
  <c r="K43" i="52"/>
  <c r="K17" i="52"/>
  <c r="K41" i="52"/>
  <c r="K38" i="52"/>
  <c r="K8" i="52"/>
  <c r="K20" i="52"/>
  <c r="K32" i="52"/>
  <c r="K18" i="52"/>
  <c r="K19" i="43"/>
  <c r="K10" i="43"/>
  <c r="I5" i="43"/>
  <c r="K14" i="43"/>
  <c r="K36" i="43"/>
  <c r="K27" i="43"/>
  <c r="K12" i="43"/>
  <c r="K28" i="43"/>
  <c r="K39" i="43"/>
  <c r="I5" i="31"/>
  <c r="K24" i="31"/>
  <c r="K38" i="31"/>
  <c r="K22" i="31"/>
  <c r="K6" i="31"/>
  <c r="K43" i="31"/>
  <c r="K19" i="31"/>
  <c r="K13" i="31"/>
  <c r="K41" i="31"/>
  <c r="K31" i="31"/>
  <c r="K29" i="31"/>
  <c r="K17" i="31"/>
  <c r="K33" i="31"/>
  <c r="K8" i="31"/>
  <c r="K20" i="31"/>
  <c r="K18" i="31"/>
  <c r="K43" i="41"/>
  <c r="K12" i="41"/>
  <c r="K38" i="41"/>
  <c r="K21" i="41"/>
  <c r="K7" i="41"/>
  <c r="K22" i="41"/>
  <c r="K11" i="41"/>
  <c r="K39" i="41"/>
  <c r="K28" i="41"/>
  <c r="K19" i="41"/>
  <c r="K10" i="41"/>
  <c r="K30" i="41"/>
  <c r="K35" i="41"/>
  <c r="K16" i="41"/>
  <c r="K32" i="41"/>
  <c r="K9" i="41"/>
  <c r="K25" i="41"/>
  <c r="K35" i="35"/>
  <c r="K37" i="35"/>
  <c r="K19" i="35"/>
  <c r="K18" i="35"/>
  <c r="K22" i="35"/>
  <c r="K42" i="35"/>
  <c r="K28" i="35"/>
  <c r="K30" i="35"/>
  <c r="K25" i="35"/>
  <c r="K9" i="35"/>
  <c r="K27" i="35"/>
  <c r="K7" i="35"/>
  <c r="K23" i="35"/>
  <c r="K39" i="35"/>
  <c r="K20" i="35"/>
  <c r="K10" i="35"/>
  <c r="K34" i="35"/>
  <c r="K24" i="35"/>
  <c r="K11" i="32"/>
  <c r="K27" i="32"/>
  <c r="K7" i="32"/>
  <c r="K9" i="32"/>
  <c r="K15" i="32"/>
  <c r="K33"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3" i="23"/>
  <c r="K6" i="23"/>
  <c r="K42" i="23"/>
  <c r="K36" i="23"/>
  <c r="K20" i="23"/>
  <c r="I5" i="29"/>
  <c r="K21" i="29"/>
  <c r="K23" i="29"/>
  <c r="K25" i="29"/>
  <c r="K41" i="29"/>
  <c r="K29" i="29"/>
  <c r="K13" i="29"/>
  <c r="K31" i="29"/>
  <c r="K19" i="29"/>
  <c r="K35" i="29"/>
  <c r="K38" i="29"/>
  <c r="K6" i="29"/>
  <c r="K32" i="29"/>
  <c r="K42" i="29"/>
  <c r="K34" i="29"/>
  <c r="K14" i="29"/>
  <c r="K30" i="29"/>
  <c r="K8" i="29"/>
  <c r="K28" i="29"/>
  <c r="K12" i="29"/>
  <c r="K28" i="50"/>
  <c r="K12" i="50"/>
  <c r="K29" i="50"/>
  <c r="K17" i="50"/>
  <c r="K18" i="50"/>
  <c r="K9" i="50"/>
  <c r="K37" i="50"/>
  <c r="K24" i="50"/>
  <c r="K11" i="50"/>
  <c r="K41" i="50"/>
  <c r="K20"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K10" i="21"/>
  <c r="I5" i="19"/>
  <c r="K32" i="19"/>
  <c r="K16" i="19"/>
  <c r="K21" i="19"/>
  <c r="K37" i="19"/>
  <c r="K11" i="19"/>
  <c r="K29" i="19"/>
  <c r="K9" i="19"/>
  <c r="K27" i="19"/>
  <c r="K7" i="19"/>
  <c r="K23" i="19"/>
  <c r="K39" i="19"/>
  <c r="K22" i="19"/>
  <c r="K6" i="19"/>
  <c r="K34" i="19"/>
  <c r="K42" i="19"/>
  <c r="K10" i="19"/>
  <c r="K28" i="19"/>
  <c r="K12" i="19"/>
  <c r="K19" i="38"/>
  <c r="K39" i="38"/>
  <c r="K29" i="38"/>
  <c r="K13" i="38"/>
  <c r="K26" i="38"/>
  <c r="K27" i="38"/>
  <c r="K36" i="38"/>
  <c r="K35" i="38"/>
  <c r="K34" i="38"/>
  <c r="K23" i="38"/>
  <c r="K18" i="38"/>
  <c r="K38" i="38"/>
  <c r="K21" i="38"/>
  <c r="K16" i="38"/>
  <c r="K32" i="38"/>
  <c r="K9" i="38"/>
  <c r="K41" i="38"/>
  <c r="K21" i="26"/>
  <c r="K31" i="26"/>
  <c r="K27" i="26"/>
  <c r="K9" i="26"/>
  <c r="K43" i="26"/>
  <c r="K15" i="26"/>
  <c r="K37" i="26"/>
  <c r="K34" i="26"/>
  <c r="K33" i="26"/>
  <c r="K20" i="26"/>
  <c r="K36" i="26"/>
  <c r="I5" i="26"/>
  <c r="K28" i="26"/>
  <c r="K6" i="26"/>
  <c r="K40" i="26"/>
  <c r="K24" i="26"/>
  <c r="K8" i="26"/>
  <c r="K31" i="24"/>
  <c r="K13" i="24"/>
  <c r="K29" i="24"/>
  <c r="K21" i="24"/>
  <c r="K39" i="24"/>
  <c r="K23" i="24"/>
  <c r="K41" i="24"/>
  <c r="K19" i="24"/>
  <c r="K35" i="24"/>
  <c r="K36" i="24"/>
  <c r="K6" i="24"/>
  <c r="K28" i="24"/>
  <c r="K18" i="24"/>
  <c r="K12" i="24"/>
  <c r="K30" i="24"/>
  <c r="K10" i="24"/>
  <c r="K32" i="24"/>
  <c r="K16" i="24"/>
  <c r="K31" i="28"/>
  <c r="K19" i="28"/>
  <c r="K35" i="28"/>
  <c r="K7" i="28"/>
  <c r="K25" i="28"/>
  <c r="K43" i="28"/>
  <c r="K23" i="28"/>
  <c r="K41" i="28"/>
  <c r="K21" i="28"/>
  <c r="K37" i="28"/>
  <c r="K18" i="28"/>
  <c r="K28" i="28"/>
  <c r="K12" i="28"/>
  <c r="K36" i="28"/>
  <c r="K14" i="28"/>
  <c r="K42" i="28"/>
  <c r="K20" i="28"/>
  <c r="K24" i="28"/>
  <c r="K8" i="28"/>
  <c r="K21" i="37"/>
  <c r="K39" i="37"/>
  <c r="K29" i="37"/>
  <c r="K11" i="37"/>
  <c r="K7" i="37"/>
  <c r="K43" i="37"/>
  <c r="K36" i="37"/>
  <c r="K37" i="37"/>
  <c r="K28" i="37"/>
  <c r="K19" i="37"/>
  <c r="K10" i="37"/>
  <c r="K30" i="37"/>
  <c r="K13" i="37"/>
  <c r="K35" i="37"/>
  <c r="K16" i="37"/>
  <c r="K32" i="37"/>
  <c r="K9" i="37"/>
  <c r="K25" i="37"/>
  <c r="K41" i="37"/>
  <c r="K17" i="34"/>
  <c r="K11" i="34"/>
  <c r="K27" i="34"/>
  <c r="K7" i="34"/>
  <c r="K23" i="34"/>
  <c r="K32" i="34"/>
  <c r="I5" i="34"/>
  <c r="K28" i="34"/>
  <c r="K40" i="34"/>
  <c r="K20" i="34"/>
  <c r="K42" i="34"/>
  <c r="K26" i="34"/>
  <c r="K10" i="34"/>
  <c r="K23" i="15"/>
  <c r="K31" i="15"/>
  <c r="K39" i="15"/>
  <c r="K21" i="15"/>
  <c r="K38" i="15"/>
  <c r="K14" i="15"/>
  <c r="K18" i="15"/>
  <c r="K26" i="15"/>
  <c r="K20" i="15"/>
  <c r="K16" i="15"/>
  <c r="I5" i="20"/>
  <c r="K21" i="20"/>
  <c r="K37" i="20"/>
  <c r="K25" i="20"/>
  <c r="K43" i="20"/>
  <c r="K13" i="20"/>
  <c r="K41" i="20"/>
  <c r="K15" i="20"/>
  <c r="K31" i="20"/>
  <c r="K10" i="20"/>
  <c r="K18" i="20"/>
  <c r="K22" i="20"/>
  <c r="K30" i="20"/>
  <c r="K40" i="20"/>
  <c r="K24" i="20"/>
  <c r="K8" i="20"/>
  <c r="K28" i="20"/>
  <c r="K12" i="20"/>
  <c r="K40" i="17"/>
  <c r="K24" i="17"/>
  <c r="K8" i="17"/>
  <c r="K43" i="17"/>
  <c r="K31" i="17"/>
  <c r="K13" i="17"/>
  <c r="K19" i="17"/>
  <c r="K37" i="17"/>
  <c r="K21" i="17"/>
  <c r="K39" i="17"/>
  <c r="K17" i="17"/>
  <c r="K33" i="17"/>
  <c r="K6" i="17"/>
  <c r="K14" i="17"/>
  <c r="K22" i="17"/>
  <c r="K26" i="17"/>
  <c r="K34" i="17"/>
  <c r="K36" i="17"/>
  <c r="K20" i="17"/>
  <c r="I5" i="8"/>
  <c r="K32" i="8"/>
  <c r="K16" i="8"/>
  <c r="K13" i="8"/>
  <c r="K27" i="8"/>
  <c r="K19" i="8"/>
  <c r="K11" i="8"/>
  <c r="K43" i="8"/>
  <c r="K15" i="8"/>
  <c r="K31" i="8"/>
  <c r="K7" i="8"/>
  <c r="K23" i="8"/>
  <c r="K39" i="8"/>
  <c r="K10" i="8"/>
  <c r="K26" i="8"/>
  <c r="K30" i="8"/>
  <c r="K38" i="8"/>
  <c r="K28" i="8"/>
  <c r="K12" i="8"/>
  <c r="K10" i="26" l="1"/>
  <c r="H44" i="24"/>
  <c r="H44" i="17"/>
  <c r="H44" i="31"/>
  <c r="H44" i="42"/>
  <c r="H44" i="40"/>
  <c r="H44" i="51"/>
  <c r="H44" i="8"/>
  <c r="H44" i="19"/>
  <c r="H44" i="39"/>
  <c r="H44" i="37"/>
  <c r="H44" i="28"/>
  <c r="H44" i="21"/>
  <c r="H44" i="32"/>
  <c r="H44" i="25"/>
  <c r="H44" i="20"/>
  <c r="H44" i="26"/>
  <c r="H44" i="29"/>
  <c r="H44" i="36"/>
  <c r="H44" i="22"/>
  <c r="H44" i="41"/>
  <c r="H44" i="33"/>
  <c r="I5" i="5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51"/>
  <c r="K5" i="51"/>
  <c r="K44" i="51" s="1"/>
  <c r="M44" i="51" s="1"/>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<sst xmlns="http://schemas.openxmlformats.org/spreadsheetml/2006/main" count="7817" uniqueCount="613">
  <si>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</si>
  <si>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</si>
  <si>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</si>
  <si>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</si>
  <si>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</si>
  <si>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</si>
  <si>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</si>
  <si>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</si>
  <si>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</si>
  <si>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</si>
  <si>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</si>
  <si>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</si>
  <si>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</si>
  <si>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</si>
  <si>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</si>
  <si>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</si>
  <si>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</si>
  <si>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</si>
  <si>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</si>
  <si>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</si>
  <si>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</si>
  <si>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</si>
  <si>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</si>
  <si>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</si>
  <si>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</si>
  <si>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</si>
  <si>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</si>
  <si>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</si>
  <si>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</si>
  <si>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</si>
  <si>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</si>
  <si>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</si>
  <si>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</si>
  <si>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</si>
  <si>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</si>
  <si>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</si>
  <si>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</si>
  <si>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</si>
  <si>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</si>
  <si>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</si>
  <si>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</si>
  <si>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</si>
  <si>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</si>
  <si>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</si>
  <si>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</si>
  <si>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</si>
  <si>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</si>
  <si>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</si>
  <si>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</si>
  <si>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</si>
  <si>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</si>
  <si>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</si>
  <si>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</si>
  <si>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</si>
  <si>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</si>
  <si>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</si>
  <si>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</si>
  <si>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</si>
  <si>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</si>
  <si>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</si>
  <si>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</si>
  <si>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</si>
  <si>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</si>
  <si>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</si>
  <si>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</si>
  <si>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</si>
  <si>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</si>
  <si>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</si>
  <si>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</si>
  <si>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</si>
  <si>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</si>
  <si>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</si>
  <si>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</si>
  <si>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</si>
  <si>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</si>
  <si>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</si>
  <si>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</si>
  <si>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</si>
  <si>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</si>
  <si>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</si>
  <si>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</si>
  <si>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</si>
  <si>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</si>
  <si>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</si>
  <si>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</si>
  <si>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</si>
  <si>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</si>
  <si>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</si>
  <si>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</si>
  <si>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</si>
  <si>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</si>
  <si>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</si>
  <si>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</si>
  <si>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</si>
  <si>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</si>
  <si>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</si>
  <si>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</si>
  <si>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</si>
  <si>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</si>
  <si>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</si>
  <si>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</si>
  <si>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</si>
  <si>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</si>
  <si>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</si>
  <si>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</si>
  <si>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</si>
  <si>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</si>
  <si>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</si>
  <si>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</si>
  <si>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</si>
  <si>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</si>
  <si>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</si>
  <si>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</si>
  <si>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</si>
  <si>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</si>
  <si>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</si>
  <si>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</si>
  <si>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</si>
  <si>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</si>
  <si>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</si>
  <si>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</si>
  <si>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</si>
  <si>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</si>
  <si>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</si>
  <si>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</si>
  <si>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</si>
  <si>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</si>
  <si>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</si>
  <si>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</si>
  <si>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</si>
  <si>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</si>
  <si>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</si>
  <si>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</si>
  <si>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</si>
  <si>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</si>
  <si>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</si>
  <si>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</si>
  <si>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</si>
  <si>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</si>
  <si>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</si>
  <si>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</si>
  <si>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</si>
  <si>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</si>
  <si>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</si>
  <si>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</si>
  <si>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</si>
  <si>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</si>
  <si>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</si>
  <si>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</si>
  <si>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</si>
  <si>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</si>
  <si>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</si>
  <si>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</si>
  <si>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</si>
  <si>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</si>
  <si>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</si>
  <si>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</si>
  <si>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</si>
  <si>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</si>
  <si>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</si>
  <si>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</si>
  <si>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</si>
  <si>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</si>
  <si>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</si>
  <si>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</si>
  <si>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</si>
  <si>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</si>
  <si>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</si>
  <si>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</si>
  <si>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</si>
  <si>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</si>
  <si>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</si>
  <si>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</si>
  <si>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</si>
  <si>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</si>
  <si>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</si>
  <si>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</si>
  <si>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</si>
  <si>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</si>
  <si>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</si>
  <si>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</si>
  <si>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</si>
  <si>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</si>
  <si>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</si>
  <si>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</si>
  <si>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</si>
  <si>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</si>
  <si>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</si>
  <si>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</si>
  <si>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</si>
  <si>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</si>
  <si>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</si>
  <si>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</si>
  <si>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</si>
  <si>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</si>
  <si>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</si>
  <si>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</si>
  <si>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</si>
  <si>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</si>
  <si>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</si>
  <si>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</si>
  <si>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</si>
  <si>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</si>
  <si>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</si>
  <si>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</si>
  <si>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</si>
  <si>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</si>
  <si>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</si>
  <si>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</si>
  <si>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</si>
  <si>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</si>
  <si>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</si>
  <si>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</si>
  <si>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</si>
  <si>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</si>
  <si>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</si>
  <si>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</si>
  <si>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</si>
  <si>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</si>
  <si>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</si>
  <si>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</si>
  <si>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</si>
  <si>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</si>
  <si>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</si>
  <si>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</si>
  <si>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</si>
  <si>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</si>
  <si>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</si>
  <si>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</si>
  <si>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</si>
  <si>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</si>
  <si>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</si>
  <si>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</si>
  <si>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</si>
  <si>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</si>
  <si>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</si>
  <si>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</si>
  <si>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</si>
  <si>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</si>
  <si>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</si>
  <si>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</si>
  <si>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</si>
  <si>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</si>
  <si>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</si>
  <si>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</si>
  <si>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</si>
  <si>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</si>
  <si>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</si>
  <si>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</si>
  <si>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</si>
  <si>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</si>
  <si>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</si>
  <si>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</si>
  <si>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</si>
  <si>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</si>
  <si>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</si>
  <si>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</si>
  <si>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</si>
  <si>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</si>
  <si>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</si>
  <si>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</si>
  <si>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</si>
  <si>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</si>
  <si>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</si>
  <si>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</si>
  <si>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</si>
  <si>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</si>
  <si>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</si>
  <si>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</si>
  <si>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</si>
  <si>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</si>
  <si>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</si>
  <si>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</si>
  <si>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</si>
  <si>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</si>
  <si>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</si>
  <si>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</si>
  <si>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</si>
  <si>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</si>
  <si>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</si>
  <si>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</si>
  <si>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</si>
  <si>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</si>
  <si>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</si>
  <si>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</si>
  <si>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</si>
  <si>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</si>
  <si>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</si>
  <si>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</si>
  <si>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</si>
  <si>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</si>
  <si>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</si>
  <si>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</si>
  <si>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</si>
  <si>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</si>
  <si>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</si>
  <si>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</si>
  <si>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</si>
  <si>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</si>
  <si>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</si>
  <si>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</si>
  <si>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</si>
  <si>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</si>
  <si>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</si>
  <si>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</si>
  <si>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</si>
  <si>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</si>
  <si>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</si>
  <si>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</si>
  <si>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</si>
  <si>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</si>
  <si>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</si>
  <si>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</si>
  <si>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</si>
  <si>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</si>
  <si>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</si>
  <si>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</si>
  <si>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</si>
  <si>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</si>
  <si>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</si>
  <si>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</si>
  <si>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</si>
  <si>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</si>
  <si>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</si>
  <si>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</si>
  <si>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</si>
  <si>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</si>
  <si>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</si>
  <si>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</si>
  <si>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</si>
  <si>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</si>
  <si>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</si>
  <si>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</si>
  <si>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</si>
  <si>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</si>
  <si>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</si>
  <si>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</si>
  <si>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</si>
  <si>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</si>
  <si>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</si>
  <si>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</si>
  <si>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</si>
  <si>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</si>
  <si>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</si>
  <si>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</si>
  <si>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</si>
  <si>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</si>
  <si>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</si>
  <si>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</si>
  <si>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</si>
  <si>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</si>
  <si>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</si>
  <si>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</si>
  <si>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</si>
  <si>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</si>
  <si>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</si>
  <si>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</si>
  <si>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</si>
  <si>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</si>
  <si>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</si>
  <si>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</si>
  <si>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</si>
  <si>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</si>
  <si>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</si>
  <si>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</si>
  <si>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</si>
  <si>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</si>
  <si>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</si>
  <si>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</si>
  <si>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</si>
  <si>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</si>
  <si>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</si>
  <si>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</si>
  <si>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</si>
  <si>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</si>
  <si>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</si>
  <si>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</si>
  <si>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</si>
  <si>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</si>
  <si>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</si>
  <si>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</si>
  <si>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</si>
  <si>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</si>
  <si>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</si>
  <si>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</si>
  <si>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</si>
  <si>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</si>
  <si>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</si>
  <si>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</si>
  <si>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</si>
  <si>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</si>
  <si>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</si>
  <si>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</si>
  <si>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</si>
  <si>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</si>
  <si>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</si>
  <si>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</si>
  <si>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</si>
  <si>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</si>
  <si>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</si>
  <si>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</si>
  <si>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</si>
  <si>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</si>
  <si>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</si>
  <si>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</si>
  <si>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</si>
  <si>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</si>
  <si>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</si>
  <si>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</si>
  <si>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</si>
  <si>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</si>
  <si>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</si>
  <si>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</si>
  <si>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</si>
  <si>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</si>
  <si>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</si>
  <si>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</si>
  <si>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</si>
  <si>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</si>
  <si>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</si>
  <si>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</si>
  <si>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</si>
  <si>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</si>
  <si>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</si>
  <si>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</si>
  <si>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</si>
  <si>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</si>
  <si>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</si>
  <si>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</si>
  <si>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</si>
  <si>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</si>
  <si>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</si>
  <si>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</si>
  <si>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</si>
  <si>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</si>
  <si>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</si>
  <si>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</si>
  <si>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</si>
  <si>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</si>
  <si>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</si>
  <si>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</si>
  <si>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</si>
  <si>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</si>
  <si>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</si>
  <si>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</si>
  <si>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</si>
  <si>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</si>
  <si>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</si>
  <si>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</si>
  <si>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</si>
  <si>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</si>
  <si>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</si>
  <si>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</si>
  <si>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</si>
  <si>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</si>
  <si>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</si>
  <si>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</si>
  <si>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</si>
  <si>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</si>
  <si>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</si>
  <si>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</si>
  <si>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</si>
  <si>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</si>
  <si>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</si>
  <si>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</si>
  <si>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</si>
  <si>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</si>
  <si>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</si>
  <si>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</si>
  <si>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</si>
  <si>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</si>
  <si>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</si>
  <si>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</si>
  <si>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</si>
  <si>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</si>
  <si>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</si>
  <si>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</si>
  <si>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</si>
  <si>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</si>
  <si>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</si>
  <si>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</si>
  <si>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</si>
  <si>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</si>
  <si>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</si>
  <si>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</si>
  <si>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</si>
  <si>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</si>
  <si>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</si>
  <si>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</si>
  <si>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</si>
  <si>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</si>
  <si>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</si>
  <si>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</si>
  <si>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</si>
  <si>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</si>
  <si>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</si>
  <si>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</si>
  <si>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</si>
  <si>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</si>
  <si>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</si>
  <si>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</si>
  <si>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</si>
  <si>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</si>
  <si>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</si>
  <si>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</si>
  <si>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</si>
  <si>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</si>
  <si>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</si>
  <si>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</si>
  <si>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</si>
  <si>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</si>
  <si>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</si>
  <si>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</si>
  <si>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</si>
  <si>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</si>
  <si>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</si>
  <si>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</si>
  <si>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</si>
  <si>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</si>
  <si>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</si>
  <si>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</si>
  <si>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</si>
  <si>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</si>
  <si>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</si>
  <si>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</si>
  <si>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</si>
  <si>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</si>
  <si>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</si>
  <si>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</si>
  <si>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</si>
  <si>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</si>
  <si>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</si>
  <si>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</si>
  <si>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</si>
  <si>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</si>
  <si>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</si>
  <si>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</si>
  <si>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</si>
  <si>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</si>
  <si>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</si>
  <si>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</si>
  <si>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</si>
  <si>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</si>
  <si>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</si>
  <si>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</si>
  <si>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</si>
  <si>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</si>
  <si>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</si>
  <si>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</si>
  <si>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</si>
  <si>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</si>
  <si>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</si>
  <si>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</si>
  <si>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</si>
  <si>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</si>
  <si>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</si>
  <si>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</si>
  <si>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</si>
  <si>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</si>
  <si>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</si>
  <si>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</si>
  <si>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</si>
  <si>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</si>
  <si>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</si>
  <si>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</si>
  <si>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</si>
  <si>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</si>
  <si>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</si>
  <si>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</si>
  <si>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</si>
  <si>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</si>
  <si>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</si>
  <si>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</si>
  <si>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</si>
  <si>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</si>
  <si>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</si>
  <si>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</si>
  <si>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</si>
  <si>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</si>
  <si>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</si>
  <si>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</si>
  <si>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</si>
  <si>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</si>
  <si>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</si>
  <si>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</si>
  <si>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</si>
  <si>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</si>
  <si>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</si>
  <si>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</si>
  <si>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</si>
  <si>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</si>
  <si>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</si>
  <si>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</si>
  <si>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</si>
  <si>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</si>
  <si>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</si>
  <si>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</si>
  <si>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</si>
  <si>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</si>
  <si>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</si>
  <si>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</si>
  <si>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</si>
  <si>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</si>
  <si>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</si>
  <si>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</si>
  <si>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</si>
  <si>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</si>
  <si>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</si>
  <si>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</si>
  <si>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</si>
  <si>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</si>
  <si>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</si>
  <si>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2015年姫路市産業連関表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</si>
</sst>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82" fontId="0" fillId="6" borderId="0" xfId="0" applyNumberFormat="1" applyFill="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E39" sqref="E39"/>
    </sheetView>
  </sheetViews>
  <sheetFormatPr defaultRowHeight="13" x14ac:dyDescent="0.2"/>
  <cols>
    <col min="1" max="1" width="12.453125" customWidth="1"/>
    <col min="2" max="2" width="24" customWidth="1"/>
    <col min="3" max="3" width="17.36328125" customWidth="1"/>
  </cols>
  <sheetData>
    <row r="1" spans="1:3" x14ac:dyDescent="0.2">
      <c r="A1" s="15" t="s">
        <v>360</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264</v>
      </c>
      <c r="B6" s="177" t="s">
        <v>265</v>
      </c>
      <c r="C6" s="8" t="s">
        <v>107</v>
      </c>
    </row>
    <row r="7" spans="1:3" x14ac:dyDescent="0.2">
      <c r="A7" s="25" t="s">
        <v>220</v>
      </c>
      <c r="B7" s="3" t="s">
        <v>266</v>
      </c>
      <c r="C7" s="5" t="s">
        <v>107</v>
      </c>
    </row>
    <row r="8" spans="1:3" x14ac:dyDescent="0.2">
      <c r="A8" s="25" t="s">
        <v>221</v>
      </c>
      <c r="B8" s="3" t="s">
        <v>267</v>
      </c>
      <c r="C8" s="5" t="s">
        <v>107</v>
      </c>
    </row>
    <row r="9" spans="1:3" x14ac:dyDescent="0.2">
      <c r="A9" s="25" t="s">
        <v>222</v>
      </c>
      <c r="B9" s="3" t="s">
        <v>27</v>
      </c>
      <c r="C9" s="5" t="s">
        <v>107</v>
      </c>
    </row>
    <row r="10" spans="1:3" x14ac:dyDescent="0.2">
      <c r="A10" s="25" t="s">
        <v>223</v>
      </c>
      <c r="B10" s="3" t="s">
        <v>191</v>
      </c>
      <c r="C10" s="5" t="s">
        <v>107</v>
      </c>
    </row>
    <row r="11" spans="1:3" x14ac:dyDescent="0.2">
      <c r="A11" s="25" t="s">
        <v>224</v>
      </c>
      <c r="B11" s="3" t="s">
        <v>28</v>
      </c>
      <c r="C11" s="5" t="s">
        <v>107</v>
      </c>
    </row>
    <row r="12" spans="1:3" x14ac:dyDescent="0.2">
      <c r="A12" s="25" t="s">
        <v>225</v>
      </c>
      <c r="B12" s="3" t="s">
        <v>268</v>
      </c>
      <c r="C12" s="5" t="s">
        <v>107</v>
      </c>
    </row>
    <row r="13" spans="1:3" x14ac:dyDescent="0.2">
      <c r="A13" s="25" t="s">
        <v>226</v>
      </c>
      <c r="B13" s="3" t="s">
        <v>29</v>
      </c>
      <c r="C13" s="5" t="s">
        <v>107</v>
      </c>
    </row>
    <row r="14" spans="1:3" x14ac:dyDescent="0.2">
      <c r="A14" s="25" t="s">
        <v>227</v>
      </c>
      <c r="B14" s="3" t="s">
        <v>30</v>
      </c>
      <c r="C14" s="5" t="s">
        <v>107</v>
      </c>
    </row>
    <row r="15" spans="1:3" x14ac:dyDescent="0.2">
      <c r="A15" s="25" t="s">
        <v>2</v>
      </c>
      <c r="B15" s="3" t="s">
        <v>365</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269</v>
      </c>
      <c r="C20" s="5" t="s">
        <v>107</v>
      </c>
    </row>
    <row r="21" spans="1:3" x14ac:dyDescent="0.2">
      <c r="A21" s="25" t="s">
        <v>8</v>
      </c>
      <c r="B21" s="3" t="s">
        <v>270</v>
      </c>
      <c r="C21" s="5" t="s">
        <v>107</v>
      </c>
    </row>
    <row r="22" spans="1:3" x14ac:dyDescent="0.2">
      <c r="A22" s="25" t="s">
        <v>9</v>
      </c>
      <c r="B22" s="3" t="s">
        <v>271</v>
      </c>
      <c r="C22" s="5" t="s">
        <v>107</v>
      </c>
    </row>
    <row r="23" spans="1:3" x14ac:dyDescent="0.2">
      <c r="A23" s="25" t="s">
        <v>10</v>
      </c>
      <c r="B23" s="3" t="s">
        <v>272</v>
      </c>
      <c r="C23" s="5" t="s">
        <v>107</v>
      </c>
    </row>
    <row r="24" spans="1:3" x14ac:dyDescent="0.2">
      <c r="A24" s="25" t="s">
        <v>11</v>
      </c>
      <c r="B24" s="3" t="s">
        <v>35</v>
      </c>
      <c r="C24" s="5" t="s">
        <v>107</v>
      </c>
    </row>
    <row r="25" spans="1:3" x14ac:dyDescent="0.2">
      <c r="A25" s="25" t="s">
        <v>12</v>
      </c>
      <c r="B25" s="3" t="s">
        <v>367</v>
      </c>
      <c r="C25" s="5" t="s">
        <v>107</v>
      </c>
    </row>
    <row r="26" spans="1:3" x14ac:dyDescent="0.2">
      <c r="A26" s="25" t="s">
        <v>13</v>
      </c>
      <c r="B26" s="3" t="s">
        <v>192</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193</v>
      </c>
      <c r="C29" s="5" t="s">
        <v>107</v>
      </c>
    </row>
    <row r="30" spans="1:3" x14ac:dyDescent="0.2">
      <c r="A30" s="25" t="s">
        <v>17</v>
      </c>
      <c r="B30" s="3" t="s">
        <v>273</v>
      </c>
      <c r="C30" s="5" t="s">
        <v>107</v>
      </c>
    </row>
    <row r="31" spans="1:3" x14ac:dyDescent="0.2">
      <c r="A31" s="25" t="s">
        <v>18</v>
      </c>
      <c r="B31" s="3" t="s">
        <v>274</v>
      </c>
      <c r="C31" s="5" t="s">
        <v>107</v>
      </c>
    </row>
    <row r="32" spans="1:3" x14ac:dyDescent="0.2">
      <c r="A32" s="25" t="s">
        <v>19</v>
      </c>
      <c r="B32" s="3" t="s">
        <v>275</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276</v>
      </c>
      <c r="C35" s="5" t="s">
        <v>107</v>
      </c>
    </row>
    <row r="36" spans="1:3" x14ac:dyDescent="0.2">
      <c r="A36" s="25" t="s">
        <v>23</v>
      </c>
      <c r="B36" s="3" t="s">
        <v>194</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277</v>
      </c>
      <c r="C39" s="5" t="s">
        <v>107</v>
      </c>
    </row>
    <row r="40" spans="1:3" x14ac:dyDescent="0.2">
      <c r="A40" s="25" t="s">
        <v>51</v>
      </c>
      <c r="B40" s="3" t="s">
        <v>368</v>
      </c>
      <c r="C40" s="5" t="s">
        <v>107</v>
      </c>
    </row>
    <row r="41" spans="1:3" x14ac:dyDescent="0.2">
      <c r="A41" s="25" t="s">
        <v>195</v>
      </c>
      <c r="B41" s="3" t="s">
        <v>41</v>
      </c>
      <c r="C41" s="5" t="s">
        <v>107</v>
      </c>
    </row>
    <row r="42" spans="1:3" x14ac:dyDescent="0.2">
      <c r="A42" s="25" t="s">
        <v>201</v>
      </c>
      <c r="B42" s="3" t="s">
        <v>42</v>
      </c>
      <c r="C42" s="5" t="s">
        <v>107</v>
      </c>
    </row>
    <row r="43" spans="1:3" x14ac:dyDescent="0.2">
      <c r="A43" s="25" t="s">
        <v>202</v>
      </c>
      <c r="B43" s="3" t="s">
        <v>279</v>
      </c>
      <c r="C43" s="5" t="s">
        <v>107</v>
      </c>
    </row>
    <row r="44" spans="1:3" x14ac:dyDescent="0.2">
      <c r="A44" s="19" t="s">
        <v>203</v>
      </c>
      <c r="B44" s="12" t="s">
        <v>280</v>
      </c>
      <c r="C44" s="9" t="s">
        <v>107</v>
      </c>
    </row>
    <row r="45" spans="1:3" x14ac:dyDescent="0.2">
      <c r="A45" s="198" t="s">
        <v>208</v>
      </c>
      <c r="B45" s="417" t="str">
        <f>最終需要_まとめ!A46</f>
        <v>2015年姫路市産業連関表</v>
      </c>
      <c r="C45" s="463">
        <v>45158</v>
      </c>
    </row>
    <row r="46" spans="1:3" x14ac:dyDescent="0.2">
      <c r="A46" s="27" t="s">
        <v>190</v>
      </c>
      <c r="B46" s="237" t="str">
        <f>B45</f>
        <v>2015年姫路市産業連関表</v>
      </c>
      <c r="C46" s="24"/>
    </row>
    <row r="47" spans="1:3" x14ac:dyDescent="0.2">
      <c r="A47" s="28" t="s">
        <v>110</v>
      </c>
      <c r="B47" s="418" t="str">
        <f>B45</f>
        <v>2015年姫路市産業連関表</v>
      </c>
      <c r="C47" s="21"/>
    </row>
    <row r="48" spans="1:3" x14ac:dyDescent="0.2">
      <c r="A48" t="s">
        <v>339</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324</v>
      </c>
      <c r="R4" s="33"/>
    </row>
    <row r="5" spans="1:18" x14ac:dyDescent="0.2">
      <c r="A5" s="25"/>
      <c r="B5" s="35" t="s">
        <v>325</v>
      </c>
      <c r="R5" s="33"/>
    </row>
    <row r="6" spans="1:18" x14ac:dyDescent="0.2">
      <c r="A6" s="25"/>
      <c r="B6" s="35" t="s">
        <v>326</v>
      </c>
      <c r="R6" s="33"/>
    </row>
    <row r="7" spans="1:18" x14ac:dyDescent="0.2">
      <c r="A7" s="25"/>
      <c r="B7" s="35" t="s">
        <v>327</v>
      </c>
      <c r="R7" s="33"/>
    </row>
    <row r="8" spans="1:18" x14ac:dyDescent="0.2">
      <c r="A8" s="25"/>
      <c r="B8" s="35" t="s">
        <v>328</v>
      </c>
      <c r="R8" s="33"/>
    </row>
    <row r="9" spans="1:18" x14ac:dyDescent="0.2">
      <c r="A9" s="25"/>
      <c r="B9" s="35" t="s">
        <v>329</v>
      </c>
      <c r="R9" s="33"/>
    </row>
    <row r="10" spans="1:18" x14ac:dyDescent="0.2">
      <c r="A10" s="25"/>
      <c r="B10" s="35" t="s">
        <v>330</v>
      </c>
      <c r="R10" s="33"/>
    </row>
    <row r="11" spans="1:18" x14ac:dyDescent="0.2">
      <c r="A11" s="25"/>
      <c r="B11" s="35" t="s">
        <v>331</v>
      </c>
      <c r="R11" s="33"/>
    </row>
    <row r="12" spans="1:18" ht="14" x14ac:dyDescent="0.3">
      <c r="A12" s="25"/>
      <c r="B12" s="32"/>
      <c r="R12" s="33"/>
    </row>
    <row r="13" spans="1:18" x14ac:dyDescent="0.2">
      <c r="A13" s="34" t="s">
        <v>113</v>
      </c>
      <c r="R13" s="33"/>
    </row>
    <row r="14" spans="1:18" x14ac:dyDescent="0.2">
      <c r="A14" s="25"/>
      <c r="B14" s="36" t="s">
        <v>362</v>
      </c>
      <c r="R14" s="33"/>
    </row>
    <row r="15" spans="1:18" x14ac:dyDescent="0.2">
      <c r="A15" s="25"/>
      <c r="B15" s="36" t="s">
        <v>364</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332</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363</v>
      </c>
      <c r="R25" s="33"/>
    </row>
    <row r="26" spans="1:18" x14ac:dyDescent="0.2">
      <c r="A26" s="25"/>
      <c r="B26" s="39" t="s">
        <v>333</v>
      </c>
      <c r="R26" s="33"/>
    </row>
    <row r="27" spans="1:18" x14ac:dyDescent="0.2">
      <c r="A27" s="25"/>
      <c r="B27" s="39" t="s">
        <v>116</v>
      </c>
      <c r="R27" s="33"/>
    </row>
    <row r="28" spans="1:18" x14ac:dyDescent="0.2">
      <c r="A28" s="25"/>
      <c r="B28" s="36" t="s">
        <v>334</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335</v>
      </c>
      <c r="R33" s="33"/>
    </row>
    <row r="34" spans="1:18" x14ac:dyDescent="0.2">
      <c r="A34" s="25"/>
      <c r="B34" s="36" t="s">
        <v>336</v>
      </c>
      <c r="R34" s="33"/>
    </row>
    <row r="35" spans="1:18" x14ac:dyDescent="0.2">
      <c r="A35" s="25"/>
      <c r="B35" s="36" t="s">
        <v>337</v>
      </c>
      <c r="R35" s="33"/>
    </row>
    <row r="36" spans="1:18" x14ac:dyDescent="0.2">
      <c r="A36" s="25"/>
      <c r="B36" s="39" t="s">
        <v>118</v>
      </c>
      <c r="R36" s="33"/>
    </row>
    <row r="37" spans="1:18" x14ac:dyDescent="0.2">
      <c r="A37" s="25"/>
      <c r="B37" s="36" t="s">
        <v>338</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359</v>
      </c>
    </row>
    <row r="2" spans="1:12" x14ac:dyDescent="0.2">
      <c r="A2" s="43" t="s">
        <v>358</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19" t="s">
        <v>133</v>
      </c>
      <c r="L5" s="420" t="s">
        <v>134</v>
      </c>
    </row>
    <row r="6" spans="1:12" x14ac:dyDescent="0.2">
      <c r="A6" s="2" t="s">
        <v>264</v>
      </c>
      <c r="B6" s="10" t="s">
        <v>265</v>
      </c>
      <c r="C6" s="132">
        <v>100</v>
      </c>
      <c r="D6" s="127">
        <f>'1'!S44</f>
        <v>121.19534327886655</v>
      </c>
      <c r="E6" s="168">
        <f>'1'!U44</f>
        <v>57.459734661057247</v>
      </c>
      <c r="F6" s="119">
        <f>'1'!W44</f>
        <v>29</v>
      </c>
      <c r="G6" s="171">
        <f>'1'!Y44</f>
        <v>13</v>
      </c>
      <c r="H6" s="53">
        <v>1</v>
      </c>
      <c r="I6" s="56"/>
      <c r="J6" s="104" t="s">
        <v>102</v>
      </c>
      <c r="K6" s="185">
        <v>0.75600000000000001</v>
      </c>
      <c r="L6" s="186">
        <v>0.73199999999999998</v>
      </c>
    </row>
    <row r="7" spans="1:12" x14ac:dyDescent="0.2">
      <c r="A7" s="159" t="s">
        <v>220</v>
      </c>
      <c r="B7" s="3" t="s">
        <v>266</v>
      </c>
      <c r="C7" s="133">
        <v>100</v>
      </c>
      <c r="D7" s="128">
        <f>'2'!S44</f>
        <v>126.98761367522594</v>
      </c>
      <c r="E7" s="169">
        <f>'2'!U44</f>
        <v>83.938897671311707</v>
      </c>
      <c r="F7" s="120">
        <f>'2'!W44</f>
        <v>17</v>
      </c>
      <c r="G7" s="172">
        <f>'2'!Y44</f>
        <v>9</v>
      </c>
      <c r="H7" s="156">
        <v>2</v>
      </c>
      <c r="I7" s="56"/>
      <c r="J7" s="103" t="s">
        <v>135</v>
      </c>
      <c r="K7" s="187">
        <v>0.74099999999999999</v>
      </c>
      <c r="L7" s="188">
        <v>0.71099999999999997</v>
      </c>
    </row>
    <row r="8" spans="1:12" x14ac:dyDescent="0.2">
      <c r="A8" s="159" t="s">
        <v>221</v>
      </c>
      <c r="B8" s="3" t="s">
        <v>267</v>
      </c>
      <c r="C8" s="133">
        <v>100</v>
      </c>
      <c r="D8" s="128">
        <f>'3'!S44</f>
        <v>125.24268927453041</v>
      </c>
      <c r="E8" s="169">
        <f>'3'!U44</f>
        <v>66.435582613819449</v>
      </c>
      <c r="F8" s="120">
        <f>'3'!W44</f>
        <v>12</v>
      </c>
      <c r="G8" s="172">
        <f>'3'!Y44</f>
        <v>2</v>
      </c>
      <c r="H8" s="156">
        <v>3</v>
      </c>
      <c r="I8" s="56"/>
      <c r="J8" s="103" t="s">
        <v>136</v>
      </c>
      <c r="K8" s="187">
        <v>0.90500000000000003</v>
      </c>
      <c r="L8" s="188">
        <v>0.73599999999999999</v>
      </c>
    </row>
    <row r="9" spans="1:12" x14ac:dyDescent="0.2">
      <c r="A9" s="159" t="s">
        <v>222</v>
      </c>
      <c r="B9" s="3" t="s">
        <v>27</v>
      </c>
      <c r="C9" s="133">
        <v>100</v>
      </c>
      <c r="D9" s="128">
        <f>'4'!S44</f>
        <v>143.1507783507609</v>
      </c>
      <c r="E9" s="169">
        <f>'4'!U44</f>
        <v>80.771923504113417</v>
      </c>
      <c r="F9" s="120">
        <f>'4'!W44</f>
        <v>5</v>
      </c>
      <c r="G9" s="172">
        <f>'4'!Y44</f>
        <v>3</v>
      </c>
      <c r="H9" s="156">
        <v>4</v>
      </c>
      <c r="I9" s="56"/>
      <c r="J9" s="103" t="s">
        <v>137</v>
      </c>
      <c r="K9" s="187">
        <v>0.871</v>
      </c>
      <c r="L9" s="188">
        <v>0.74299999999999999</v>
      </c>
    </row>
    <row r="10" spans="1:12" x14ac:dyDescent="0.2">
      <c r="A10" s="2" t="s">
        <v>223</v>
      </c>
      <c r="B10" s="10" t="s">
        <v>191</v>
      </c>
      <c r="C10" s="132">
        <v>100</v>
      </c>
      <c r="D10" s="127">
        <f>'5'!S44</f>
        <v>126.99450228108464</v>
      </c>
      <c r="E10" s="168">
        <f>'5'!U44</f>
        <v>49.308860732820371</v>
      </c>
      <c r="F10" s="119">
        <f>'5'!W44</f>
        <v>6</v>
      </c>
      <c r="G10" s="171">
        <f>'5'!Y44</f>
        <v>6</v>
      </c>
      <c r="H10" s="53">
        <v>5</v>
      </c>
      <c r="I10" s="56"/>
      <c r="J10" s="103" t="s">
        <v>138</v>
      </c>
      <c r="K10" s="187">
        <v>0.82499999999999996</v>
      </c>
      <c r="L10" s="188">
        <v>0.73499999999999999</v>
      </c>
    </row>
    <row r="11" spans="1:12" x14ac:dyDescent="0.2">
      <c r="A11" s="159" t="s">
        <v>224</v>
      </c>
      <c r="B11" s="3" t="s">
        <v>28</v>
      </c>
      <c r="C11" s="133">
        <v>100</v>
      </c>
      <c r="D11" s="128">
        <f>'6'!S44</f>
        <v>129.3471529643148</v>
      </c>
      <c r="E11" s="169">
        <f>'6'!U44</f>
        <v>55.609868501636456</v>
      </c>
      <c r="F11" s="120">
        <f>'6'!W44</f>
        <v>16</v>
      </c>
      <c r="G11" s="172">
        <f>'6'!Y44</f>
        <v>16</v>
      </c>
      <c r="H11" s="156">
        <v>6</v>
      </c>
      <c r="I11" s="56"/>
      <c r="J11" s="103" t="s">
        <v>139</v>
      </c>
      <c r="K11" s="187">
        <v>0.86899999999999999</v>
      </c>
      <c r="L11" s="188">
        <v>0.76500000000000001</v>
      </c>
    </row>
    <row r="12" spans="1:12" x14ac:dyDescent="0.2">
      <c r="A12" s="159" t="s">
        <v>225</v>
      </c>
      <c r="B12" s="3" t="s">
        <v>268</v>
      </c>
      <c r="C12" s="133">
        <v>100</v>
      </c>
      <c r="D12" s="128">
        <f>'7'!S44</f>
        <v>133.80931984712333</v>
      </c>
      <c r="E12" s="169">
        <f>'7'!U44</f>
        <v>48.002848534880783</v>
      </c>
      <c r="F12" s="120">
        <f>'7'!W44</f>
        <v>6</v>
      </c>
      <c r="G12" s="172">
        <f>'7'!Y44</f>
        <v>5</v>
      </c>
      <c r="H12" s="156">
        <v>7</v>
      </c>
      <c r="I12" s="56"/>
      <c r="J12" s="103" t="s">
        <v>140</v>
      </c>
      <c r="K12" s="187">
        <v>0.80400000000000005</v>
      </c>
      <c r="L12" s="188">
        <v>0.749</v>
      </c>
    </row>
    <row r="13" spans="1:12" x14ac:dyDescent="0.2">
      <c r="A13" s="159" t="s">
        <v>226</v>
      </c>
      <c r="B13" s="3" t="s">
        <v>29</v>
      </c>
      <c r="C13" s="133">
        <v>100</v>
      </c>
      <c r="D13" s="128">
        <f>'8'!S44</f>
        <v>121.06655661313958</v>
      </c>
      <c r="E13" s="169">
        <f>'8'!U44</f>
        <v>41.98264152192322</v>
      </c>
      <c r="F13" s="120">
        <f>'8'!W44</f>
        <v>2</v>
      </c>
      <c r="G13" s="172">
        <f>'8'!Y44</f>
        <v>1</v>
      </c>
      <c r="H13" s="156">
        <v>8</v>
      </c>
      <c r="I13" s="56"/>
      <c r="J13" s="103" t="s">
        <v>196</v>
      </c>
      <c r="K13" s="161">
        <v>0.78600000000000003</v>
      </c>
      <c r="L13" s="189">
        <v>0.73599999999999999</v>
      </c>
    </row>
    <row r="14" spans="1:12" x14ac:dyDescent="0.2">
      <c r="A14" s="159" t="s">
        <v>227</v>
      </c>
      <c r="B14" s="3" t="s">
        <v>30</v>
      </c>
      <c r="C14" s="133">
        <v>100</v>
      </c>
      <c r="D14" s="128">
        <f>'9'!S44</f>
        <v>107.184088645296</v>
      </c>
      <c r="E14" s="169">
        <f>'9'!U44</f>
        <v>32.928764850298847</v>
      </c>
      <c r="F14" s="120">
        <f>'9'!W44</f>
        <v>0</v>
      </c>
      <c r="G14" s="172">
        <f>'9'!Y44</f>
        <v>0</v>
      </c>
      <c r="H14" s="156">
        <v>9</v>
      </c>
      <c r="I14" s="56"/>
      <c r="J14" s="103" t="s">
        <v>197</v>
      </c>
      <c r="K14" s="161">
        <v>0.69399999999999995</v>
      </c>
      <c r="L14" s="189">
        <v>0.751</v>
      </c>
    </row>
    <row r="15" spans="1:12" x14ac:dyDescent="0.2">
      <c r="A15" s="159" t="s">
        <v>2</v>
      </c>
      <c r="B15" s="3" t="s">
        <v>365</v>
      </c>
      <c r="C15" s="133">
        <v>100</v>
      </c>
      <c r="D15" s="128">
        <f>'10'!S44</f>
        <v>127.52304529286312</v>
      </c>
      <c r="E15" s="169">
        <f>'10'!U44</f>
        <v>51.096513926829431</v>
      </c>
      <c r="F15" s="120">
        <f>'10'!W44</f>
        <v>5</v>
      </c>
      <c r="G15" s="172">
        <f>'10'!Y44</f>
        <v>5</v>
      </c>
      <c r="H15" s="156">
        <v>10</v>
      </c>
      <c r="I15" s="56"/>
      <c r="J15" s="103" t="s">
        <v>198</v>
      </c>
      <c r="K15" s="161">
        <v>0.66300000000000003</v>
      </c>
      <c r="L15" s="189">
        <v>0.73499999999999999</v>
      </c>
    </row>
    <row r="16" spans="1:12" x14ac:dyDescent="0.2">
      <c r="A16" s="159" t="s">
        <v>3</v>
      </c>
      <c r="B16" s="3" t="s">
        <v>31</v>
      </c>
      <c r="C16" s="133">
        <v>100</v>
      </c>
      <c r="D16" s="128">
        <f>'11'!S44</f>
        <v>134.73385034234929</v>
      </c>
      <c r="E16" s="169">
        <f>'11'!U44</f>
        <v>64.881969338031638</v>
      </c>
      <c r="F16" s="120">
        <f>'11'!W44</f>
        <v>8</v>
      </c>
      <c r="G16" s="172">
        <f>'11'!Y44</f>
        <v>6</v>
      </c>
      <c r="H16" s="156">
        <v>11</v>
      </c>
      <c r="I16" s="56"/>
      <c r="J16" s="103" t="s">
        <v>199</v>
      </c>
      <c r="K16" s="161">
        <v>0.66</v>
      </c>
      <c r="L16" s="189">
        <v>0.72199999999999998</v>
      </c>
    </row>
    <row r="17" spans="1:12" x14ac:dyDescent="0.2">
      <c r="A17" s="159" t="s">
        <v>4</v>
      </c>
      <c r="B17" s="3" t="s">
        <v>32</v>
      </c>
      <c r="C17" s="133">
        <v>100</v>
      </c>
      <c r="D17" s="128">
        <f>'12'!S44</f>
        <v>144.26043214857685</v>
      </c>
      <c r="E17" s="169">
        <f>'12'!U44</f>
        <v>39.498761931891828</v>
      </c>
      <c r="F17" s="120">
        <f>'12'!W44</f>
        <v>1</v>
      </c>
      <c r="G17" s="172">
        <f>'12'!Y44</f>
        <v>1</v>
      </c>
      <c r="H17" s="156">
        <v>12</v>
      </c>
      <c r="I17" s="56"/>
      <c r="J17" s="103" t="s">
        <v>200</v>
      </c>
      <c r="K17" s="161">
        <v>0.69299999999999995</v>
      </c>
      <c r="L17" s="189">
        <v>0.73899999999999999</v>
      </c>
    </row>
    <row r="18" spans="1:12" x14ac:dyDescent="0.2">
      <c r="A18" s="159" t="s">
        <v>5</v>
      </c>
      <c r="B18" s="3" t="s">
        <v>33</v>
      </c>
      <c r="C18" s="133">
        <v>100</v>
      </c>
      <c r="D18" s="128">
        <f>'13'!S44</f>
        <v>122.14251090470832</v>
      </c>
      <c r="E18" s="169">
        <f>'13'!U44</f>
        <v>33.567659432126845</v>
      </c>
      <c r="F18" s="120">
        <f>'13'!W44</f>
        <v>4</v>
      </c>
      <c r="G18" s="172">
        <f>'13'!Y44</f>
        <v>4</v>
      </c>
      <c r="H18" s="156">
        <v>13</v>
      </c>
      <c r="I18" s="56"/>
      <c r="J18" s="103" t="s">
        <v>216</v>
      </c>
      <c r="K18" s="161">
        <v>0.75800000000000001</v>
      </c>
      <c r="L18" s="189">
        <v>0.74199999999999999</v>
      </c>
    </row>
    <row r="19" spans="1:12" x14ac:dyDescent="0.2">
      <c r="A19" s="159" t="s">
        <v>6</v>
      </c>
      <c r="B19" s="3" t="s">
        <v>34</v>
      </c>
      <c r="C19" s="133">
        <v>100</v>
      </c>
      <c r="D19" s="128">
        <f>'14'!S44</f>
        <v>141.64303229991785</v>
      </c>
      <c r="E19" s="169">
        <f>'14'!U44</f>
        <v>62.860202220397426</v>
      </c>
      <c r="F19" s="120">
        <f>'14'!W44</f>
        <v>7</v>
      </c>
      <c r="G19" s="172">
        <f>'14'!Y44</f>
        <v>6</v>
      </c>
      <c r="H19" s="156">
        <v>14</v>
      </c>
      <c r="I19" s="56"/>
      <c r="J19" s="103" t="s">
        <v>217</v>
      </c>
      <c r="K19" s="161">
        <v>0.752</v>
      </c>
      <c r="L19" s="189">
        <v>0.72199999999999998</v>
      </c>
    </row>
    <row r="20" spans="1:12" x14ac:dyDescent="0.2">
      <c r="A20" s="159" t="s">
        <v>7</v>
      </c>
      <c r="B20" s="3" t="s">
        <v>269</v>
      </c>
      <c r="C20" s="133">
        <v>100</v>
      </c>
      <c r="D20" s="128">
        <f>'15'!S44</f>
        <v>133.14180219338164</v>
      </c>
      <c r="E20" s="169">
        <f>'15'!U44</f>
        <v>57.885533865894061</v>
      </c>
      <c r="F20" s="120">
        <f>'15'!W44</f>
        <v>8</v>
      </c>
      <c r="G20" s="172">
        <f>'15'!Y44</f>
        <v>7</v>
      </c>
      <c r="H20" s="156">
        <v>15</v>
      </c>
      <c r="I20" s="56"/>
      <c r="J20" s="103" t="s">
        <v>218</v>
      </c>
      <c r="K20" s="161">
        <v>0.71899999999999997</v>
      </c>
      <c r="L20" s="189">
        <v>0.74399999999999999</v>
      </c>
    </row>
    <row r="21" spans="1:12" x14ac:dyDescent="0.2">
      <c r="A21" s="159" t="s">
        <v>8</v>
      </c>
      <c r="B21" s="3" t="s">
        <v>270</v>
      </c>
      <c r="C21" s="133">
        <v>100</v>
      </c>
      <c r="D21" s="128">
        <f>'16'!S44</f>
        <v>130.92215969999623</v>
      </c>
      <c r="E21" s="169">
        <f>'16'!U44</f>
        <v>60.021920674788049</v>
      </c>
      <c r="F21" s="120">
        <f>'16'!W44</f>
        <v>6</v>
      </c>
      <c r="G21" s="172">
        <f>'16'!Y44</f>
        <v>5</v>
      </c>
      <c r="H21" s="156">
        <v>16</v>
      </c>
      <c r="I21" s="56"/>
      <c r="J21" s="103" t="s">
        <v>219</v>
      </c>
      <c r="K21" s="161">
        <v>0.82599999999999996</v>
      </c>
      <c r="L21" s="189">
        <v>0.75</v>
      </c>
    </row>
    <row r="22" spans="1:12" x14ac:dyDescent="0.2">
      <c r="A22" s="159" t="s">
        <v>9</v>
      </c>
      <c r="B22" s="3" t="s">
        <v>271</v>
      </c>
      <c r="C22" s="133">
        <v>100</v>
      </c>
      <c r="D22" s="128">
        <f>'17'!S44</f>
        <v>139.87516291458957</v>
      </c>
      <c r="E22" s="169">
        <f>'17'!U44</f>
        <v>59.721816752156734</v>
      </c>
      <c r="F22" s="120">
        <f>'17'!W44</f>
        <v>4</v>
      </c>
      <c r="G22" s="172">
        <f>'17'!Y44</f>
        <v>4</v>
      </c>
      <c r="H22" s="156">
        <v>17</v>
      </c>
      <c r="I22" s="56"/>
      <c r="J22" s="103" t="s">
        <v>253</v>
      </c>
      <c r="K22" s="161">
        <v>0.84399999999999997</v>
      </c>
      <c r="L22" s="189">
        <v>0.76200000000000001</v>
      </c>
    </row>
    <row r="23" spans="1:12" x14ac:dyDescent="0.2">
      <c r="A23" s="159" t="s">
        <v>10</v>
      </c>
      <c r="B23" s="3" t="s">
        <v>272</v>
      </c>
      <c r="C23" s="133">
        <v>100</v>
      </c>
      <c r="D23" s="128">
        <f>'18'!S44</f>
        <v>129.5603308323017</v>
      </c>
      <c r="E23" s="169">
        <f>'18'!U44</f>
        <v>50.917566596896023</v>
      </c>
      <c r="F23" s="120">
        <f>'18'!W44</f>
        <v>3</v>
      </c>
      <c r="G23" s="172">
        <f>'18'!Y44</f>
        <v>2</v>
      </c>
      <c r="H23" s="156">
        <v>18</v>
      </c>
      <c r="I23" s="56"/>
      <c r="J23" s="190" t="s">
        <v>263</v>
      </c>
      <c r="K23" s="393">
        <v>0.94499999999999995</v>
      </c>
      <c r="L23" s="394">
        <v>0.77200000000000002</v>
      </c>
    </row>
    <row r="24" spans="1:12" x14ac:dyDescent="0.2">
      <c r="A24" s="159" t="s">
        <v>11</v>
      </c>
      <c r="B24" s="3" t="s">
        <v>35</v>
      </c>
      <c r="C24" s="133">
        <v>100</v>
      </c>
      <c r="D24" s="128">
        <f>'19'!S44</f>
        <v>140.46451908094966</v>
      </c>
      <c r="E24" s="169">
        <f>'19'!U44</f>
        <v>53.444470489907459</v>
      </c>
      <c r="F24" s="120">
        <f>'19'!W44</f>
        <v>4</v>
      </c>
      <c r="G24" s="172">
        <f>'19'!Y44</f>
        <v>4</v>
      </c>
      <c r="H24" s="156">
        <v>19</v>
      </c>
      <c r="I24" s="56"/>
      <c r="J24" s="103" t="s">
        <v>340</v>
      </c>
      <c r="K24" s="161">
        <v>0.80800000000000005</v>
      </c>
      <c r="L24" s="189">
        <v>0.74199999999999999</v>
      </c>
    </row>
    <row r="25" spans="1:12" x14ac:dyDescent="0.2">
      <c r="A25" s="159" t="s">
        <v>12</v>
      </c>
      <c r="B25" s="3" t="s">
        <v>367</v>
      </c>
      <c r="C25" s="133">
        <v>100</v>
      </c>
      <c r="D25" s="128">
        <f>'20'!S44</f>
        <v>126.5803362314511</v>
      </c>
      <c r="E25" s="169">
        <f>'20'!U44</f>
        <v>46.756693239743946</v>
      </c>
      <c r="F25" s="120">
        <f>'20'!W44</f>
        <v>3</v>
      </c>
      <c r="G25" s="172">
        <f>'20'!Y44</f>
        <v>2</v>
      </c>
      <c r="H25" s="156">
        <v>20</v>
      </c>
      <c r="I25" s="56"/>
      <c r="J25" s="103" t="s">
        <v>369</v>
      </c>
      <c r="K25" s="161">
        <v>0.82699999999999996</v>
      </c>
      <c r="L25" s="189">
        <v>0.69599999999999995</v>
      </c>
    </row>
    <row r="26" spans="1:12" x14ac:dyDescent="0.2">
      <c r="A26" s="159" t="s">
        <v>13</v>
      </c>
      <c r="B26" s="3" t="s">
        <v>192</v>
      </c>
      <c r="C26" s="133">
        <v>100</v>
      </c>
      <c r="D26" s="128">
        <f>'21'!S44</f>
        <v>126.29144827210192</v>
      </c>
      <c r="E26" s="169">
        <f>'21'!U44</f>
        <v>33.719767066449236</v>
      </c>
      <c r="F26" s="120">
        <f>'21'!W44</f>
        <v>10</v>
      </c>
      <c r="G26" s="172">
        <f>'21'!Y44</f>
        <v>9</v>
      </c>
      <c r="H26" s="156">
        <v>21</v>
      </c>
      <c r="I26" s="56"/>
      <c r="J26" s="200" t="s">
        <v>370</v>
      </c>
      <c r="K26" s="161">
        <v>0.78</v>
      </c>
      <c r="L26" s="189">
        <v>0.71399999999999997</v>
      </c>
    </row>
    <row r="27" spans="1:12" x14ac:dyDescent="0.2">
      <c r="A27" s="11" t="s">
        <v>14</v>
      </c>
      <c r="B27" s="12" t="s">
        <v>50</v>
      </c>
      <c r="C27" s="134">
        <v>100</v>
      </c>
      <c r="D27" s="129">
        <f>'22'!S44</f>
        <v>137.18640202003158</v>
      </c>
      <c r="E27" s="170">
        <f>'22'!U44</f>
        <v>63.628633353111987</v>
      </c>
      <c r="F27" s="121">
        <f>'22'!W44</f>
        <v>10</v>
      </c>
      <c r="G27" s="173">
        <f>'22'!Y44</f>
        <v>7</v>
      </c>
      <c r="H27" s="157">
        <v>22</v>
      </c>
      <c r="I27" s="56"/>
      <c r="J27" s="199" t="s">
        <v>371</v>
      </c>
      <c r="K27" s="395">
        <v>0.82799999999999996</v>
      </c>
      <c r="L27" s="396">
        <v>0.68200000000000005</v>
      </c>
    </row>
    <row r="28" spans="1:12" x14ac:dyDescent="0.2">
      <c r="A28" s="159" t="s">
        <v>15</v>
      </c>
      <c r="B28" s="3" t="s">
        <v>36</v>
      </c>
      <c r="C28" s="133">
        <v>100</v>
      </c>
      <c r="D28" s="128">
        <f>'23'!S44</f>
        <v>140.52856120021255</v>
      </c>
      <c r="E28" s="169">
        <f>'23'!U44</f>
        <v>67.725301428929939</v>
      </c>
      <c r="F28" s="120">
        <f>'23'!W44</f>
        <v>10</v>
      </c>
      <c r="G28" s="172">
        <f>'23'!Y44</f>
        <v>8</v>
      </c>
      <c r="H28" s="156">
        <v>23</v>
      </c>
      <c r="I28" s="56"/>
      <c r="J28" s="114" t="s">
        <v>550</v>
      </c>
      <c r="K28" s="421">
        <v>0.67200000000000004</v>
      </c>
      <c r="L28" s="422">
        <v>0.67900000000000005</v>
      </c>
    </row>
    <row r="29" spans="1:12" x14ac:dyDescent="0.2">
      <c r="A29" s="159" t="s">
        <v>16</v>
      </c>
      <c r="B29" s="3" t="s">
        <v>193</v>
      </c>
      <c r="C29" s="133">
        <v>100</v>
      </c>
      <c r="D29" s="128">
        <f>'24'!S44</f>
        <v>130.87453060118713</v>
      </c>
      <c r="E29" s="169">
        <f>'24'!U44</f>
        <v>46.848635961947167</v>
      </c>
      <c r="F29" s="120">
        <f>'24'!W44</f>
        <v>1</v>
      </c>
      <c r="G29" s="172">
        <f>'24'!Y44</f>
        <v>0</v>
      </c>
      <c r="H29" s="156">
        <v>24</v>
      </c>
      <c r="I29" s="56"/>
      <c r="J29" s="200" t="s">
        <v>551</v>
      </c>
      <c r="K29" s="415">
        <v>0.59799999999999998</v>
      </c>
      <c r="L29" s="416">
        <v>0.61099999999999999</v>
      </c>
    </row>
    <row r="30" spans="1:12" x14ac:dyDescent="0.2">
      <c r="A30" s="159" t="s">
        <v>17</v>
      </c>
      <c r="B30" s="3" t="s">
        <v>273</v>
      </c>
      <c r="C30" s="133">
        <v>100</v>
      </c>
      <c r="D30" s="128">
        <f>'25'!S44</f>
        <v>152.17291010701166</v>
      </c>
      <c r="E30" s="169">
        <f>'25'!U44</f>
        <v>76.225060391207364</v>
      </c>
      <c r="F30" s="120">
        <f>'25'!W44</f>
        <v>3</v>
      </c>
      <c r="G30" s="172">
        <f>'25'!Y44</f>
        <v>4</v>
      </c>
      <c r="H30" s="156">
        <v>25</v>
      </c>
      <c r="I30" s="56"/>
      <c r="J30" s="200" t="s">
        <v>552</v>
      </c>
      <c r="K30" s="415">
        <v>0.71299999999999997</v>
      </c>
      <c r="L30" s="416">
        <v>0.622</v>
      </c>
    </row>
    <row r="31" spans="1:12" x14ac:dyDescent="0.2">
      <c r="A31" s="159" t="s">
        <v>18</v>
      </c>
      <c r="B31" s="3" t="s">
        <v>274</v>
      </c>
      <c r="C31" s="133">
        <v>100</v>
      </c>
      <c r="D31" s="128">
        <f>'26'!S44</f>
        <v>151.38019968381272</v>
      </c>
      <c r="E31" s="169">
        <f>'26'!U44</f>
        <v>93.32993965254326</v>
      </c>
      <c r="F31" s="120">
        <f>'26'!W44</f>
        <v>14</v>
      </c>
      <c r="G31" s="172">
        <f>'26'!Y44</f>
        <v>14</v>
      </c>
      <c r="H31" s="156">
        <v>26</v>
      </c>
      <c r="I31" s="56"/>
      <c r="J31" s="115" t="s">
        <v>553</v>
      </c>
      <c r="K31" s="423">
        <v>0.64</v>
      </c>
      <c r="L31" s="424">
        <v>0.64900000000000002</v>
      </c>
    </row>
    <row r="32" spans="1:12" x14ac:dyDescent="0.2">
      <c r="A32" s="159" t="s">
        <v>19</v>
      </c>
      <c r="B32" s="3" t="s">
        <v>275</v>
      </c>
      <c r="C32" s="133">
        <v>100</v>
      </c>
      <c r="D32" s="128">
        <f>'27'!S44</f>
        <v>142.55813302189856</v>
      </c>
      <c r="E32" s="169">
        <f>'27'!U44</f>
        <v>95.725200229071262</v>
      </c>
      <c r="F32" s="120">
        <f>'27'!W44</f>
        <v>19</v>
      </c>
      <c r="G32" s="172">
        <f>'27'!Y44</f>
        <v>14</v>
      </c>
      <c r="H32" s="156">
        <v>27</v>
      </c>
      <c r="I32" s="56"/>
      <c r="J32" s="191" t="s">
        <v>141</v>
      </c>
      <c r="K32" s="191"/>
      <c r="L32" s="47" t="s">
        <v>120</v>
      </c>
    </row>
    <row r="33" spans="1:12" x14ac:dyDescent="0.2">
      <c r="A33" s="159" t="s">
        <v>20</v>
      </c>
      <c r="B33" s="3" t="s">
        <v>37</v>
      </c>
      <c r="C33" s="133">
        <v>100</v>
      </c>
      <c r="D33" s="128">
        <f>'28'!S44</f>
        <v>141.94672076633429</v>
      </c>
      <c r="E33" s="169">
        <f>'28'!U44</f>
        <v>89.770945293315279</v>
      </c>
      <c r="F33" s="120">
        <f>'28'!W44</f>
        <v>6</v>
      </c>
      <c r="G33" s="172">
        <f>'28'!Y44</f>
        <v>6</v>
      </c>
      <c r="H33" s="156">
        <v>28</v>
      </c>
      <c r="I33" s="56"/>
      <c r="J33" s="57" t="s">
        <v>142</v>
      </c>
      <c r="K33" s="58">
        <f>AVERAGE(K29:K31)</f>
        <v>0.65033333333333332</v>
      </c>
      <c r="L33" s="58">
        <f>AVERAGE(L29:L31)</f>
        <v>0.62733333333333341</v>
      </c>
    </row>
    <row r="34" spans="1:12" x14ac:dyDescent="0.2">
      <c r="A34" s="159" t="s">
        <v>21</v>
      </c>
      <c r="B34" s="3" t="s">
        <v>38</v>
      </c>
      <c r="C34" s="133">
        <v>100</v>
      </c>
      <c r="D34" s="128">
        <f>'29'!S44</f>
        <v>120.84965153727023</v>
      </c>
      <c r="E34" s="169">
        <f>'29'!U44</f>
        <v>97.465738491438159</v>
      </c>
      <c r="F34" s="120">
        <f>'29'!W44</f>
        <v>2</v>
      </c>
      <c r="G34" s="172">
        <f>'29'!Y44</f>
        <v>1</v>
      </c>
      <c r="H34" s="156">
        <v>29</v>
      </c>
      <c r="I34" s="56"/>
    </row>
    <row r="35" spans="1:12" x14ac:dyDescent="0.2">
      <c r="A35" s="159" t="s">
        <v>22</v>
      </c>
      <c r="B35" s="3" t="s">
        <v>378</v>
      </c>
      <c r="C35" s="133">
        <v>100</v>
      </c>
      <c r="D35" s="128">
        <f>'30'!S44</f>
        <v>141.51776011950011</v>
      </c>
      <c r="E35" s="169">
        <f>'30'!U44</f>
        <v>90.311791665117227</v>
      </c>
      <c r="F35" s="120">
        <f>'30'!W44</f>
        <v>11</v>
      </c>
      <c r="G35" s="172">
        <f>'30'!Y44</f>
        <v>9</v>
      </c>
      <c r="H35" s="156">
        <v>30</v>
      </c>
      <c r="I35" s="56"/>
    </row>
    <row r="36" spans="1:12" x14ac:dyDescent="0.2">
      <c r="A36" s="159" t="s">
        <v>23</v>
      </c>
      <c r="B36" s="3" t="s">
        <v>194</v>
      </c>
      <c r="C36" s="133">
        <v>100</v>
      </c>
      <c r="D36" s="128">
        <f>'31'!S44</f>
        <v>142.69248167185532</v>
      </c>
      <c r="E36" s="169">
        <f>'31'!U44</f>
        <v>76.58088030171244</v>
      </c>
      <c r="F36" s="120">
        <f>'31'!W44</f>
        <v>4</v>
      </c>
      <c r="G36" s="172">
        <f>'31'!Y44</f>
        <v>5</v>
      </c>
      <c r="H36" s="156">
        <v>31</v>
      </c>
      <c r="I36" s="56"/>
    </row>
    <row r="37" spans="1:12" x14ac:dyDescent="0.2">
      <c r="A37" s="159" t="s">
        <v>24</v>
      </c>
      <c r="B37" s="3" t="s">
        <v>39</v>
      </c>
      <c r="C37" s="133">
        <v>100</v>
      </c>
      <c r="D37" s="128">
        <f>'32'!S44</f>
        <v>139.66843395679194</v>
      </c>
      <c r="E37" s="169">
        <f>'32'!U44</f>
        <v>93.875334655094505</v>
      </c>
      <c r="F37" s="120">
        <f>'32'!W44</f>
        <v>7</v>
      </c>
      <c r="G37" s="172">
        <f>'32'!Y44</f>
        <v>8</v>
      </c>
      <c r="H37" s="156">
        <v>32</v>
      </c>
      <c r="I37" s="56"/>
    </row>
    <row r="38" spans="1:12" x14ac:dyDescent="0.2">
      <c r="A38" s="159" t="s">
        <v>25</v>
      </c>
      <c r="B38" s="3" t="s">
        <v>40</v>
      </c>
      <c r="C38" s="133">
        <v>100</v>
      </c>
      <c r="D38" s="128">
        <f>'33'!S44</f>
        <v>144.59801855733991</v>
      </c>
      <c r="E38" s="169">
        <f>'33'!U44</f>
        <v>97.278019939214516</v>
      </c>
      <c r="F38" s="120">
        <f>'33'!W44</f>
        <v>11</v>
      </c>
      <c r="G38" s="172">
        <f>'33'!Y44</f>
        <v>8</v>
      </c>
      <c r="H38" s="156">
        <v>33</v>
      </c>
      <c r="I38" s="56"/>
    </row>
    <row r="39" spans="1:12" x14ac:dyDescent="0.2">
      <c r="A39" s="159" t="s">
        <v>26</v>
      </c>
      <c r="B39" s="3" t="s">
        <v>277</v>
      </c>
      <c r="C39" s="133">
        <v>100</v>
      </c>
      <c r="D39" s="128">
        <f>'34'!S44</f>
        <v>142.30360514561283</v>
      </c>
      <c r="E39" s="169">
        <f>'34'!U44</f>
        <v>80.665104321157145</v>
      </c>
      <c r="F39" s="120">
        <f>'34'!W44</f>
        <v>16</v>
      </c>
      <c r="G39" s="172">
        <f>'34'!Y44</f>
        <v>15</v>
      </c>
      <c r="H39" s="156">
        <v>34</v>
      </c>
      <c r="I39" s="56"/>
    </row>
    <row r="40" spans="1:12" x14ac:dyDescent="0.2">
      <c r="A40" s="159" t="s">
        <v>51</v>
      </c>
      <c r="B40" s="3" t="s">
        <v>368</v>
      </c>
      <c r="C40" s="133">
        <v>100</v>
      </c>
      <c r="D40" s="128">
        <f>'35'!S44</f>
        <v>148.70624166322798</v>
      </c>
      <c r="E40" s="169">
        <f>'35'!U44</f>
        <v>85.194938544178655</v>
      </c>
      <c r="F40" s="120">
        <f>'35'!W44</f>
        <v>24</v>
      </c>
      <c r="G40" s="172">
        <f>'35'!Y44</f>
        <v>20</v>
      </c>
      <c r="H40" s="156">
        <v>35</v>
      </c>
      <c r="I40" s="56"/>
    </row>
    <row r="41" spans="1:12" x14ac:dyDescent="0.2">
      <c r="A41" s="159" t="s">
        <v>195</v>
      </c>
      <c r="B41" s="3" t="s">
        <v>41</v>
      </c>
      <c r="C41" s="133">
        <v>100</v>
      </c>
      <c r="D41" s="128">
        <f>'36'!S44</f>
        <v>138.62404320199053</v>
      </c>
      <c r="E41" s="169">
        <f>'36'!U44</f>
        <v>82.813035426536231</v>
      </c>
      <c r="F41" s="120">
        <f>'36'!W44</f>
        <v>13</v>
      </c>
      <c r="G41" s="172">
        <f>'36'!Y44</f>
        <v>10</v>
      </c>
      <c r="H41" s="156">
        <v>36</v>
      </c>
      <c r="I41" s="56"/>
    </row>
    <row r="42" spans="1:12" x14ac:dyDescent="0.2">
      <c r="A42" s="159" t="s">
        <v>201</v>
      </c>
      <c r="B42" s="3" t="s">
        <v>346</v>
      </c>
      <c r="C42" s="133">
        <v>100</v>
      </c>
      <c r="D42" s="128">
        <f>'37'!S44</f>
        <v>138.57143050195685</v>
      </c>
      <c r="E42" s="169">
        <f>'37'!U44</f>
        <v>75.245741964716018</v>
      </c>
      <c r="F42" s="120">
        <f>'37'!W44</f>
        <v>16</v>
      </c>
      <c r="G42" s="172">
        <f>'37'!Y44</f>
        <v>12</v>
      </c>
      <c r="H42" s="156">
        <v>37</v>
      </c>
      <c r="I42" s="56"/>
    </row>
    <row r="43" spans="1:12" x14ac:dyDescent="0.2">
      <c r="A43" s="159" t="s">
        <v>202</v>
      </c>
      <c r="B43" s="3" t="s">
        <v>279</v>
      </c>
      <c r="C43" s="133">
        <v>100</v>
      </c>
      <c r="D43" s="128">
        <f>'38'!S44</f>
        <v>139.73737347253322</v>
      </c>
      <c r="E43" s="169">
        <f>'38'!U44</f>
        <v>21.060090645707714</v>
      </c>
      <c r="F43" s="120">
        <f>'38'!W44</f>
        <v>2</v>
      </c>
      <c r="G43" s="172">
        <f>'38'!Y44</f>
        <v>1</v>
      </c>
      <c r="H43" s="156">
        <v>38</v>
      </c>
      <c r="I43" s="56"/>
    </row>
    <row r="44" spans="1:12" x14ac:dyDescent="0.2">
      <c r="A44" s="159" t="s">
        <v>203</v>
      </c>
      <c r="B44" s="3" t="s">
        <v>280</v>
      </c>
      <c r="C44" s="133">
        <v>100</v>
      </c>
      <c r="D44" s="128">
        <f>'39'!S44</f>
        <v>153.2505928301953</v>
      </c>
      <c r="E44" s="169">
        <f>'39'!U44</f>
        <v>65.042661001412512</v>
      </c>
      <c r="F44" s="120">
        <f>'39'!W44</f>
        <v>2</v>
      </c>
      <c r="G44" s="172">
        <f>'39'!Y44</f>
        <v>2</v>
      </c>
      <c r="H44" s="156">
        <v>39</v>
      </c>
      <c r="I44" s="56"/>
    </row>
    <row r="45" spans="1:12" x14ac:dyDescent="0.2">
      <c r="A45" s="106"/>
      <c r="B45" s="94" t="s">
        <v>83</v>
      </c>
      <c r="C45" s="135">
        <f>SUM(C6:C44)</f>
        <v>3900</v>
      </c>
      <c r="D45" s="202">
        <f>SUM(D6:D44)</f>
        <v>5279.2837652022918</v>
      </c>
      <c r="E45" s="203">
        <f>SUM(E6:E44)</f>
        <v>2529.5990513933853</v>
      </c>
      <c r="F45" s="204">
        <f>SUM(F6:F44)</f>
        <v>327</v>
      </c>
      <c r="G45" s="205">
        <f>SUM(G6:G44)</f>
        <v>254</v>
      </c>
      <c r="H45" s="160"/>
      <c r="I45" s="56"/>
    </row>
    <row r="46" spans="1:12" x14ac:dyDescent="0.2">
      <c r="A46" s="397" t="str">
        <f>取引基本表!$E$1</f>
        <v>2015年姫路市産業連関表</v>
      </c>
      <c r="B46" s="398"/>
      <c r="C46" s="60"/>
      <c r="D46" s="60"/>
      <c r="E46" s="60"/>
      <c r="F46" s="60"/>
      <c r="G46" s="60"/>
      <c r="H46" s="48"/>
      <c r="I46" s="48"/>
      <c r="J46" s="48"/>
    </row>
    <row r="47" spans="1:12" x14ac:dyDescent="0.2">
      <c r="A47" s="59" t="s">
        <v>556</v>
      </c>
      <c r="B47" s="60"/>
      <c r="C47" s="60"/>
      <c r="D47" s="60"/>
      <c r="E47" s="60"/>
      <c r="F47" s="60"/>
      <c r="G47" s="60"/>
      <c r="H47" s="48"/>
      <c r="I47" s="48"/>
      <c r="J47" s="48"/>
    </row>
    <row r="48" spans="1:12" x14ac:dyDescent="0.2">
      <c r="A48" s="59" t="s">
        <v>557</v>
      </c>
      <c r="B48" s="60"/>
      <c r="C48" s="60"/>
      <c r="D48" s="60"/>
      <c r="E48" s="60"/>
      <c r="F48" s="60"/>
      <c r="G48" s="60"/>
      <c r="H48" s="48"/>
      <c r="I48" s="48"/>
      <c r="J48" s="48"/>
    </row>
    <row r="49" spans="1:10" x14ac:dyDescent="0.2">
      <c r="A49" s="59" t="s">
        <v>252</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L15" sqref="L15"/>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359</v>
      </c>
    </row>
    <row r="2" spans="1:18" x14ac:dyDescent="0.2">
      <c r="A2" s="43" t="s">
        <v>358</v>
      </c>
      <c r="B2" s="44"/>
      <c r="C2" s="44"/>
      <c r="D2" s="44"/>
      <c r="E2" s="44"/>
      <c r="F2" s="45"/>
      <c r="G2" s="45"/>
      <c r="O2" s="425"/>
      <c r="P2" s="433" t="s">
        <v>606</v>
      </c>
      <c r="Q2" s="426"/>
      <c r="R2" s="427" t="s">
        <v>558</v>
      </c>
    </row>
    <row r="3" spans="1:18" x14ac:dyDescent="0.2">
      <c r="A3" s="15" t="s">
        <v>397</v>
      </c>
      <c r="I3" s="15" t="s">
        <v>254</v>
      </c>
      <c r="O3" s="425"/>
      <c r="P3" s="426"/>
      <c r="Q3" s="426"/>
    </row>
    <row r="4" spans="1:18" x14ac:dyDescent="0.2">
      <c r="A4" s="50"/>
      <c r="B4" s="51"/>
      <c r="C4" s="52" t="s">
        <v>123</v>
      </c>
      <c r="D4" s="113"/>
      <c r="E4" s="122" t="s">
        <v>124</v>
      </c>
      <c r="F4" s="122"/>
      <c r="G4" s="114" t="s">
        <v>125</v>
      </c>
      <c r="I4" s="136"/>
      <c r="J4" s="137" t="s">
        <v>128</v>
      </c>
      <c r="K4" s="138" t="s">
        <v>210</v>
      </c>
      <c r="L4" s="139" t="s">
        <v>130</v>
      </c>
      <c r="M4" s="138" t="s">
        <v>255</v>
      </c>
      <c r="O4" s="49"/>
      <c r="P4" s="430" t="s">
        <v>559</v>
      </c>
      <c r="Q4" s="436" t="s">
        <v>607</v>
      </c>
      <c r="R4" s="432" t="s">
        <v>608</v>
      </c>
    </row>
    <row r="5" spans="1:18" x14ac:dyDescent="0.2">
      <c r="A5" s="54"/>
      <c r="B5" s="126"/>
      <c r="C5" s="123" t="s">
        <v>128</v>
      </c>
      <c r="D5" s="124" t="s">
        <v>129</v>
      </c>
      <c r="E5" s="125" t="s">
        <v>130</v>
      </c>
      <c r="F5" s="124" t="s">
        <v>131</v>
      </c>
      <c r="G5" s="115" t="s">
        <v>132</v>
      </c>
      <c r="I5" s="140"/>
      <c r="J5" s="141" t="s">
        <v>127</v>
      </c>
      <c r="K5" s="142" t="s">
        <v>127</v>
      </c>
      <c r="L5" s="143" t="s">
        <v>256</v>
      </c>
      <c r="M5" s="142" t="s">
        <v>256</v>
      </c>
      <c r="O5" s="49"/>
      <c r="P5" s="431" t="s">
        <v>560</v>
      </c>
      <c r="Q5" s="437">
        <v>2019</v>
      </c>
      <c r="R5" s="435">
        <v>2020</v>
      </c>
    </row>
    <row r="6" spans="1:18" x14ac:dyDescent="0.2">
      <c r="A6" s="2" t="s">
        <v>264</v>
      </c>
      <c r="B6" s="10" t="s">
        <v>265</v>
      </c>
      <c r="C6" s="175">
        <f>'1'!S5+'2'!S5+'3'!S5+'4'!S5+'5'!S5+'6'!S5+'7'!S5+'8'!S5+'9'!S5+'10'!S5+'11'!S5+'12'!S5+'13'!S5+'14'!S5+'15'!S5+'16'!S5+'17'!S5+'18'!S5+'19'!S5+'20'!S5+'21'!S5+'22'!S5+'23'!S5+'24'!S5+'25'!S5+'26'!S5+'27'!S5+'28'!S5+'29'!S5+'30'!S5+'31'!S5+'32'!S5+'33'!S5+'34'!S5+'35'!S5+'36'!S5+'37'!S5+'38'!S5+'39'!S5</f>
        <v>104.18206564863729</v>
      </c>
      <c r="D6" s="193">
        <f>'1'!U5+'2'!U5+'3'!U5+'4'!U5+'5'!U5+'6'!U5+'7'!U5+'8'!U5+'9'!U5+'10'!U5+'11'!U5+'12'!U5+'13'!U5+'14'!U5+'15'!U5+'16'!U5+'17'!U5+'18'!U5+'19'!U5+'20'!U5+'21'!U5+'22'!U5+'23'!U5+'24'!U5+'25'!U5+'26'!U5+'27'!U5+'28'!U5+'29'!U5+'30'!U5+'31'!U5+'32'!U5+'33'!U5+'34'!U5+'35'!U5+'36'!U5+'37'!U5+'38'!U5+'39'!U5</f>
        <v>47.024467193893607</v>
      </c>
      <c r="E6" s="120">
        <f>'1'!W5+'2'!W5+'3'!W5+'4'!W5+'5'!W5+'6'!W5+'7'!W5+'8'!W5+'9'!W5+'10'!W5+'11'!W5+'12'!W5+'13'!W5+'14'!W5+'15'!W5+'16'!W5+'17'!W5+'18'!W5+'19'!W5+'20'!W5+'21'!W5+'22'!W5+'23'!W5+'24'!W5+'25'!W5+'26'!W5+'27'!W5+'28'!W5+'29'!W5+'30'!W5+'31'!W5+'32'!W5+'33'!W5+'34'!W5+'35'!W5+'36'!W5+'37'!W5+'38'!W5+'39'!W5</f>
        <v>28</v>
      </c>
      <c r="F6" s="172">
        <f>'1'!Y5+'2'!Y5+'3'!Y5+'4'!Y5+'5'!Y5+'6'!Y5+'7'!Y5+'8'!Y5+'9'!Y5+'10'!Y5+'11'!Y5+'12'!Y5+'13'!Y5+'14'!Y5+'15'!Y5+'16'!Y5+'17'!Y5+'18'!Y5+'19'!Y5+'20'!Y5+'21'!Y5+'22'!Y5+'23'!Y5+'24'!Y5+'25'!Y5+'26'!Y5+'27'!Y5+'28'!Y5+'29'!Y5+'30'!Y5+'31'!Y5+'32'!Y5+'33'!Y5+'34'!Y5+'35'!Y5+'36'!Y5+'37'!Y5+'38'!Y5+'39'!Y5</f>
        <v>12</v>
      </c>
      <c r="G6" s="116">
        <v>1</v>
      </c>
      <c r="I6" s="144" t="s">
        <v>257</v>
      </c>
      <c r="J6" s="145">
        <f>C45</f>
        <v>5279.2837652022918</v>
      </c>
      <c r="K6" s="145">
        <f>D45</f>
        <v>2529.5990513933857</v>
      </c>
      <c r="L6" s="146">
        <f>E45</f>
        <v>327</v>
      </c>
      <c r="M6" s="147">
        <f>F45</f>
        <v>254</v>
      </c>
      <c r="O6" s="49"/>
      <c r="P6" s="428" t="s">
        <v>561</v>
      </c>
      <c r="Q6" s="428">
        <v>22311703</v>
      </c>
      <c r="R6" s="428">
        <v>21735871</v>
      </c>
    </row>
    <row r="7" spans="1:18" x14ac:dyDescent="0.2">
      <c r="A7" s="159" t="s">
        <v>220</v>
      </c>
      <c r="B7" s="3" t="s">
        <v>266</v>
      </c>
      <c r="C7" s="174">
        <f>'1'!S6+'2'!S6+'3'!S6+'4'!S6+'5'!S6+'6'!S6+'7'!S6+'8'!S6+'9'!S6+'10'!S6+'11'!S6+'12'!S6+'13'!S6+'14'!S6+'15'!S6+'16'!S6+'17'!S6+'18'!S6+'19'!S6+'20'!S6+'21'!S6+'22'!S6+'23'!S6+'24'!S6+'25'!S6+'26'!S6+'27'!S6+'28'!S6+'29'!S6+'30'!S6+'31'!S6+'32'!S6+'33'!S6+'34'!S6+'35'!S6+'36'!S6+'37'!S6+'38'!S6+'39'!S6</f>
        <v>105.06865947755176</v>
      </c>
      <c r="D7" s="193">
        <f>'1'!U6+'2'!U6+'3'!U6+'4'!U6+'5'!U6+'6'!U6+'7'!U6+'8'!U6+'9'!U6+'10'!U6+'11'!U6+'12'!U6+'13'!U6+'14'!U6+'15'!U6+'16'!U6+'17'!U6+'18'!U6+'19'!U6+'20'!U6+'21'!U6+'22'!U6+'23'!U6+'24'!U6+'25'!U6+'26'!U6+'27'!U6+'28'!U6+'29'!U6+'30'!U6+'31'!U6+'32'!U6+'33'!U6+'34'!U6+'35'!U6+'36'!U6+'37'!U6+'38'!U6+'39'!U6</f>
        <v>70.867906470774358</v>
      </c>
      <c r="E7" s="120">
        <f>'1'!W6+'2'!W6+'3'!W6+'4'!W6+'5'!W6+'6'!W6+'7'!W6+'8'!W6+'9'!W6+'10'!W6+'11'!W6+'12'!W6+'13'!W6+'14'!W6+'15'!W6+'16'!W6+'17'!W6+'18'!W6+'19'!W6+'20'!W6+'21'!W6+'22'!W6+'23'!W6+'24'!W6+'25'!W6+'26'!W6+'27'!W6+'28'!W6+'29'!W6+'30'!W6+'31'!W6+'32'!W6+'33'!W6+'34'!W6+'35'!W6+'36'!W6+'37'!W6+'38'!W6+'39'!W6</f>
        <v>16</v>
      </c>
      <c r="F7" s="172">
        <f>'1'!Y6+'2'!Y6+'3'!Y6+'4'!Y6+'5'!Y6+'6'!Y6+'7'!Y6+'8'!Y6+'9'!Y6+'10'!Y6+'11'!Y6+'12'!Y6+'13'!Y6+'14'!Y6+'15'!Y6+'16'!Y6+'17'!Y6+'18'!Y6+'19'!Y6+'20'!Y6+'21'!Y6+'22'!Y6+'23'!Y6+'24'!Y6+'25'!Y6+'26'!Y6+'27'!Y6+'28'!Y6+'29'!Y6+'30'!Y6+'31'!Y6+'32'!Y6+'33'!Y6+'34'!Y6+'35'!Y6+'36'!Y6+'37'!Y6+'38'!Y6+'39'!Y6</f>
        <v>9</v>
      </c>
      <c r="G7" s="117">
        <v>2</v>
      </c>
      <c r="I7" s="144" t="s">
        <v>258</v>
      </c>
      <c r="J7" s="145">
        <f>最終需要_まとめ!C45</f>
        <v>3900</v>
      </c>
      <c r="K7" s="382">
        <f>Q43</f>
        <v>2444385</v>
      </c>
      <c r="L7" s="148" t="s">
        <v>259</v>
      </c>
      <c r="M7" s="149" t="s">
        <v>259</v>
      </c>
      <c r="O7" s="49"/>
      <c r="P7" s="428" t="s">
        <v>562</v>
      </c>
      <c r="Q7" s="428">
        <v>7098009</v>
      </c>
      <c r="R7" s="428">
        <v>6903478</v>
      </c>
    </row>
    <row r="8" spans="1:18" x14ac:dyDescent="0.2">
      <c r="A8" s="159" t="s">
        <v>221</v>
      </c>
      <c r="B8" s="3" t="s">
        <v>267</v>
      </c>
      <c r="C8" s="174">
        <f>'1'!S7+'2'!S7+'3'!S7+'4'!S7+'5'!S7+'6'!S7+'7'!S7+'8'!S7+'9'!S7+'10'!S7+'11'!S7+'12'!S7+'13'!S7+'14'!S7+'15'!S7+'16'!S7+'17'!S7+'18'!S7+'19'!S7+'20'!S7+'21'!S7+'22'!S7+'23'!S7+'24'!S7+'25'!S7+'26'!S7+'27'!S7+'28'!S7+'29'!S7+'30'!S7+'31'!S7+'32'!S7+'33'!S7+'34'!S7+'35'!S7+'36'!S7+'37'!S7+'38'!S7+'39'!S7</f>
        <v>106.29654118894398</v>
      </c>
      <c r="D8" s="193">
        <f>'1'!U7+'2'!U7+'3'!U7+'4'!U7+'5'!U7+'6'!U7+'7'!U7+'8'!U7+'9'!U7+'10'!U7+'11'!U7+'12'!U7+'13'!U7+'14'!U7+'15'!U7+'16'!U7+'17'!U7+'18'!U7+'19'!U7+'20'!U7+'21'!U7+'22'!U7+'23'!U7+'24'!U7+'25'!U7+'26'!U7+'27'!U7+'28'!U7+'29'!U7+'30'!U7+'31'!U7+'32'!U7+'33'!U7+'34'!U7+'35'!U7+'36'!U7+'37'!U7+'38'!U7+'39'!U7</f>
        <v>55.162351488964511</v>
      </c>
      <c r="E8" s="120">
        <f>'1'!W7+'2'!W7+'3'!W7+'4'!W7+'5'!W7+'6'!W7+'7'!W7+'8'!W7+'9'!W7+'10'!W7+'11'!W7+'12'!W7+'13'!W7+'14'!W7+'15'!W7+'16'!W7+'17'!W7+'18'!W7+'19'!W7+'20'!W7+'21'!W7+'22'!W7+'23'!W7+'24'!W7+'25'!W7+'26'!W7+'27'!W7+'28'!W7+'29'!W7+'30'!W7+'31'!W7+'32'!W7+'33'!W7+'34'!W7+'35'!W7+'36'!W7+'37'!W7+'38'!W7+'39'!W7</f>
        <v>11</v>
      </c>
      <c r="F8" s="172">
        <f>'1'!Y7+'2'!Y7+'3'!Y7+'4'!Y7+'5'!Y7+'6'!Y7+'7'!Y7+'8'!Y7+'9'!Y7+'10'!Y7+'11'!Y7+'12'!Y7+'13'!Y7+'14'!Y7+'15'!Y7+'16'!Y7+'17'!Y7+'18'!Y7+'19'!Y7+'20'!Y7+'21'!Y7+'22'!Y7+'23'!Y7+'24'!Y7+'25'!Y7+'26'!Y7+'27'!Y7+'28'!Y7+'29'!Y7+'30'!Y7+'31'!Y7+'32'!Y7+'33'!Y7+'34'!Y7+'35'!Y7+'36'!Y7+'37'!Y7+'38'!Y7+'39'!Y7</f>
        <v>1</v>
      </c>
      <c r="G8" s="117">
        <v>3</v>
      </c>
      <c r="I8" s="144" t="s">
        <v>260</v>
      </c>
      <c r="J8" s="440">
        <f>J6/J7</f>
        <v>1.3536625038980235</v>
      </c>
      <c r="K8" s="150">
        <f>K6/K7*100</f>
        <v>0.10348611415114174</v>
      </c>
      <c r="L8" s="148" t="s">
        <v>262</v>
      </c>
      <c r="M8" s="151" t="s">
        <v>262</v>
      </c>
      <c r="O8" s="49"/>
      <c r="P8" s="428" t="s">
        <v>563</v>
      </c>
      <c r="Q8" s="428">
        <v>3587529</v>
      </c>
      <c r="R8" s="428">
        <v>3385318</v>
      </c>
    </row>
    <row r="9" spans="1:18" x14ac:dyDescent="0.2">
      <c r="A9" s="159" t="s">
        <v>222</v>
      </c>
      <c r="B9" s="3" t="s">
        <v>27</v>
      </c>
      <c r="C9" s="174">
        <f>'1'!S8+'2'!S8+'3'!S8+'4'!S8+'5'!S8+'6'!S8+'7'!S8+'8'!S8+'9'!S8+'10'!S8+'11'!S8+'12'!S8+'13'!S8+'14'!S8+'15'!S8+'16'!S8+'17'!S8+'18'!S8+'19'!S8+'20'!S8+'21'!S8+'22'!S8+'23'!S8+'24'!S8+'25'!S8+'26'!S8+'27'!S8+'28'!S8+'29'!S8+'30'!S8+'31'!S8+'32'!S8+'33'!S8+'34'!S8+'35'!S8+'36'!S8+'37'!S8+'38'!S8+'39'!S8</f>
        <v>102.03069161380128</v>
      </c>
      <c r="D9" s="193">
        <f>'1'!U8+'2'!U8+'3'!U8+'4'!U8+'5'!U8+'6'!U8+'7'!U8+'8'!U8+'9'!U8+'10'!U8+'11'!U8+'12'!U8+'13'!U8+'14'!U8+'15'!U8+'16'!U8+'17'!U8+'18'!U8+'19'!U8+'20'!U8+'21'!U8+'22'!U8+'23'!U8+'24'!U8+'25'!U8+'26'!U8+'27'!U8+'28'!U8+'29'!U8+'30'!U8+'31'!U8+'32'!U8+'33'!U8+'34'!U8+'35'!U8+'36'!U8+'37'!U8+'38'!U8+'39'!U8</f>
        <v>56.999301429741948</v>
      </c>
      <c r="E9" s="120">
        <f>'1'!W8+'2'!W8+'3'!W8+'4'!W8+'5'!W8+'6'!W8+'7'!W8+'8'!W8+'9'!W8+'10'!W8+'11'!W8+'12'!W8+'13'!W8+'14'!W8+'15'!W8+'16'!W8+'17'!W8+'18'!W8+'19'!W8+'20'!W8+'21'!W8+'22'!W8+'23'!W8+'24'!W8+'25'!W8+'26'!W8+'27'!W8+'28'!W8+'29'!W8+'30'!W8+'31'!W8+'32'!W8+'33'!W8+'34'!W8+'35'!W8+'36'!W8+'37'!W8+'38'!W8+'39'!W8</f>
        <v>3</v>
      </c>
      <c r="F9" s="172">
        <f>'1'!Y8+'2'!Y8+'3'!Y8+'4'!Y8+'5'!Y8+'6'!Y8+'7'!Y8+'8'!Y8+'9'!Y8+'10'!Y8+'11'!Y8+'12'!Y8+'13'!Y8+'14'!Y8+'15'!Y8+'16'!Y8+'17'!Y8+'18'!Y8+'19'!Y8+'20'!Y8+'21'!Y8+'22'!Y8+'23'!Y8+'24'!Y8+'25'!Y8+'26'!Y8+'27'!Y8+'28'!Y8+'29'!Y8+'30'!Y8+'31'!Y8+'32'!Y8+'33'!Y8+'34'!Y8+'35'!Y8+'36'!Y8+'37'!Y8+'38'!Y8+'39'!Y8</f>
        <v>2</v>
      </c>
      <c r="G9" s="117">
        <v>4</v>
      </c>
      <c r="I9" s="152" t="s">
        <v>125</v>
      </c>
      <c r="J9" s="456" t="s">
        <v>609</v>
      </c>
      <c r="K9" s="457"/>
      <c r="L9" s="153"/>
      <c r="M9" s="154"/>
      <c r="O9" s="49"/>
      <c r="P9" s="428" t="s">
        <v>564</v>
      </c>
      <c r="Q9" s="428">
        <v>1982260</v>
      </c>
      <c r="R9" s="428">
        <v>1908128</v>
      </c>
    </row>
    <row r="10" spans="1:18" x14ac:dyDescent="0.2">
      <c r="A10" s="2" t="s">
        <v>223</v>
      </c>
      <c r="B10" s="10" t="s">
        <v>191</v>
      </c>
      <c r="C10" s="175">
        <f>'1'!S9+'2'!S9+'3'!S9+'4'!S9+'5'!S9+'6'!S9+'7'!S9+'8'!S9+'9'!S9+'10'!S9+'11'!S9+'12'!S9+'13'!S9+'14'!S9+'15'!S9+'16'!S9+'17'!S9+'18'!S9+'19'!S9+'20'!S9+'21'!S9+'22'!S9+'23'!S9+'24'!S9+'25'!S9+'26'!S9+'27'!S9+'28'!S9+'29'!S9+'30'!S9+'31'!S9+'32'!S9+'33'!S9+'34'!S9+'35'!S9+'36'!S9+'37'!S9+'38'!S9+'39'!S9</f>
        <v>111.51969613366916</v>
      </c>
      <c r="D10" s="194">
        <f>'1'!U9+'2'!U9+'3'!U9+'4'!U9+'5'!U9+'6'!U9+'7'!U9+'8'!U9+'9'!U9+'10'!U9+'11'!U9+'12'!U9+'13'!U9+'14'!U9+'15'!U9+'16'!U9+'17'!U9+'18'!U9+'19'!U9+'20'!U9+'21'!U9+'22'!U9+'23'!U9+'24'!U9+'25'!U9+'26'!U9+'27'!U9+'28'!U9+'29'!U9+'30'!U9+'31'!U9+'32'!U9+'33'!U9+'34'!U9+'35'!U9+'36'!U9+'37'!U9+'38'!U9+'39'!U9</f>
        <v>37.953808974966286</v>
      </c>
      <c r="E10" s="119">
        <f>'1'!W9+'2'!W9+'3'!W9+'4'!W9+'5'!W9+'6'!W9+'7'!W9+'8'!W9+'9'!W9+'10'!W9+'11'!W9+'12'!W9+'13'!W9+'14'!W9+'15'!W9+'16'!W9+'17'!W9+'18'!W9+'19'!W9+'20'!W9+'21'!W9+'22'!W9+'23'!W9+'24'!W9+'25'!W9+'26'!W9+'27'!W9+'28'!W9+'29'!W9+'30'!W9+'31'!W9+'32'!W9+'33'!W9+'34'!W9+'35'!W9+'36'!W9+'37'!W9+'38'!W9+'39'!W9</f>
        <v>5</v>
      </c>
      <c r="F10" s="171">
        <f>'1'!Y9+'2'!Y9+'3'!Y9+'4'!Y9+'5'!Y9+'6'!Y9+'7'!Y9+'8'!Y9+'9'!Y9+'10'!Y9+'11'!Y9+'12'!Y9+'13'!Y9+'14'!Y9+'15'!Y9+'16'!Y9+'17'!Y9+'18'!Y9+'19'!Y9+'20'!Y9+'21'!Y9+'22'!Y9+'23'!Y9+'24'!Y9+'25'!Y9+'26'!Y9+'27'!Y9+'28'!Y9+'29'!Y9+'30'!Y9+'31'!Y9+'32'!Y9+'33'!Y9+'34'!Y9+'35'!Y9+'36'!Y9+'37'!Y9+'38'!Y9+'39'!Y9</f>
        <v>5</v>
      </c>
      <c r="G10" s="116">
        <v>5</v>
      </c>
      <c r="I10" s="26" t="s">
        <v>261</v>
      </c>
      <c r="O10" s="49"/>
      <c r="P10" s="428" t="s">
        <v>565</v>
      </c>
      <c r="Q10" s="428">
        <v>2933055</v>
      </c>
      <c r="R10" s="428">
        <v>2958496</v>
      </c>
    </row>
    <row r="11" spans="1:18" x14ac:dyDescent="0.2">
      <c r="A11" s="159" t="s">
        <v>224</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38.322734499205083</v>
      </c>
      <c r="E11" s="120">
        <f>'1'!W10+'2'!W10+'3'!W10+'4'!W10+'5'!W10+'6'!W10+'7'!W10+'8'!W10+'9'!W10+'10'!W10+'11'!W10+'12'!W10+'13'!W10+'14'!W10+'15'!W10+'16'!W10+'17'!W10+'18'!W10+'19'!W10+'20'!W10+'21'!W10+'22'!W10+'23'!W10+'24'!W10+'25'!W10+'26'!W10+'27'!W10+'28'!W10+'29'!W10+'30'!W10+'31'!W10+'32'!W10+'33'!W10+'34'!W10+'35'!W10+'36'!W10+'37'!W10+'38'!W10+'39'!W10</f>
        <v>15</v>
      </c>
      <c r="F11" s="172">
        <f>'1'!Y10+'2'!Y10+'3'!Y10+'4'!Y10+'5'!Y10+'6'!Y10+'7'!Y10+'8'!Y10+'9'!Y10+'10'!Y10+'11'!Y10+'12'!Y10+'13'!Y10+'14'!Y10+'15'!Y10+'16'!Y10+'17'!Y10+'18'!Y10+'19'!Y10+'20'!Y10+'21'!Y10+'22'!Y10+'23'!Y10+'24'!Y10+'25'!Y10+'26'!Y10+'27'!Y10+'28'!Y10+'29'!Y10+'30'!Y10+'31'!Y10+'32'!Y10+'33'!Y10+'34'!Y10+'35'!Y10+'36'!Y10+'37'!Y10+'38'!Y10+'39'!Y10</f>
        <v>15</v>
      </c>
      <c r="G11" s="117">
        <v>6</v>
      </c>
      <c r="O11" s="49"/>
      <c r="P11" s="428" t="s">
        <v>566</v>
      </c>
      <c r="Q11" s="428">
        <v>1278601</v>
      </c>
      <c r="R11" s="428">
        <v>1266442</v>
      </c>
    </row>
    <row r="12" spans="1:18" x14ac:dyDescent="0.2">
      <c r="A12" s="159" t="s">
        <v>225</v>
      </c>
      <c r="B12" s="3" t="s">
        <v>268</v>
      </c>
      <c r="C12" s="174">
        <f>'1'!S11+'2'!S11+'3'!S11+'4'!S11+'5'!S11+'6'!S11+'7'!S11+'8'!S11+'9'!S11+'10'!S11+'11'!S11+'12'!S11+'13'!S11+'14'!S11+'15'!S11+'16'!S11+'17'!S11+'18'!S11+'19'!S11+'20'!S11+'21'!S11+'22'!S11+'23'!S11+'24'!S11+'25'!S11+'26'!S11+'27'!S11+'28'!S11+'29'!S11+'30'!S11+'31'!S11+'32'!S11+'33'!S11+'34'!S11+'35'!S11+'36'!S11+'37'!S11+'38'!S11+'39'!S11</f>
        <v>115.16239698302277</v>
      </c>
      <c r="D12" s="193">
        <f>'1'!U11+'2'!U11+'3'!U11+'4'!U11+'5'!U11+'6'!U11+'7'!U11+'8'!U11+'9'!U11+'10'!U11+'11'!U11+'12'!U11+'13'!U11+'14'!U11+'15'!U11+'16'!U11+'17'!U11+'18'!U11+'19'!U11+'20'!U11+'21'!U11+'22'!U11+'23'!U11+'24'!U11+'25'!U11+'26'!U11+'27'!U11+'28'!U11+'29'!U11+'30'!U11+'31'!U11+'32'!U11+'33'!U11+'34'!U11+'35'!U11+'36'!U11+'37'!U11+'38'!U11+'39'!U11</f>
        <v>34.736465651851482</v>
      </c>
      <c r="E12" s="120">
        <f>'1'!W11+'2'!W11+'3'!W11+'4'!W11+'5'!W11+'6'!W11+'7'!W11+'8'!W11+'9'!W11+'10'!W11+'11'!W11+'12'!W11+'13'!W11+'14'!W11+'15'!W11+'16'!W11+'17'!W11+'18'!W11+'19'!W11+'20'!W11+'21'!W11+'22'!W11+'23'!W11+'24'!W11+'25'!W11+'26'!W11+'27'!W11+'28'!W11+'29'!W11+'30'!W11+'31'!W11+'32'!W11+'33'!W11+'34'!W11+'35'!W11+'36'!W11+'37'!W11+'38'!W11+'39'!W11</f>
        <v>5</v>
      </c>
      <c r="F12" s="172">
        <f>'1'!Y11+'2'!Y11+'3'!Y11+'4'!Y11+'5'!Y11+'6'!Y11+'7'!Y11+'8'!Y11+'9'!Y11+'10'!Y11+'11'!Y11+'12'!Y11+'13'!Y11+'14'!Y11+'15'!Y11+'16'!Y11+'17'!Y11+'18'!Y11+'19'!Y11+'20'!Y11+'21'!Y11+'22'!Y11+'23'!Y11+'24'!Y11+'25'!Y11+'26'!Y11+'27'!Y11+'28'!Y11+'29'!Y11+'30'!Y11+'31'!Y11+'32'!Y11+'33'!Y11+'34'!Y11+'35'!Y11+'36'!Y11+'37'!Y11+'38'!Y11+'39'!Y11</f>
        <v>4</v>
      </c>
      <c r="G12" s="117">
        <v>7</v>
      </c>
      <c r="I12" s="26" t="s">
        <v>320</v>
      </c>
      <c r="J12" s="180">
        <f>最終需要_まとめ!C45</f>
        <v>3900</v>
      </c>
      <c r="O12" s="49"/>
      <c r="P12" s="428" t="s">
        <v>567</v>
      </c>
      <c r="Q12" s="428">
        <v>2700326</v>
      </c>
      <c r="R12" s="428">
        <v>2598785</v>
      </c>
    </row>
    <row r="13" spans="1:18" x14ac:dyDescent="0.2">
      <c r="A13" s="159" t="s">
        <v>226</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30.369184830376096</v>
      </c>
      <c r="E13" s="120">
        <f>'1'!W12+'2'!W12+'3'!W12+'4'!W12+'5'!W12+'6'!W12+'7'!W12+'8'!W12+'9'!W12+'10'!W12+'11'!W12+'12'!W12+'13'!W12+'14'!W12+'15'!W12+'16'!W12+'17'!W12+'18'!W12+'19'!W12+'20'!W12+'21'!W12+'22'!W12+'23'!W12+'24'!W12+'25'!W12+'26'!W12+'27'!W12+'28'!W12+'29'!W12+'30'!W12+'31'!W12+'32'!W12+'33'!W12+'34'!W12+'35'!W12+'36'!W12+'37'!W12+'38'!W12+'39'!W12</f>
        <v>2</v>
      </c>
      <c r="F13" s="172">
        <f>'1'!Y12+'2'!Y12+'3'!Y12+'4'!Y12+'5'!Y12+'6'!Y12+'7'!Y12+'8'!Y12+'9'!Y12+'10'!Y12+'11'!Y12+'12'!Y12+'13'!Y12+'14'!Y12+'15'!Y12+'16'!Y12+'17'!Y12+'18'!Y12+'19'!Y12+'20'!Y12+'21'!Y12+'22'!Y12+'23'!Y12+'24'!Y12+'25'!Y12+'26'!Y12+'27'!Y12+'28'!Y12+'29'!Y12+'30'!Y12+'31'!Y12+'32'!Y12+'33'!Y12+'34'!Y12+'35'!Y12+'36'!Y12+'37'!Y12+'38'!Y12+'39'!Y12</f>
        <v>1</v>
      </c>
      <c r="G13" s="117">
        <v>8</v>
      </c>
      <c r="I13" s="177" t="s">
        <v>321</v>
      </c>
      <c r="J13" s="183">
        <f>'1'!H44+'2'!H44+'3'!H44+'4'!H44+'5'!H44+'6'!H44+'7'!H44+'8'!H44+'9'!H44+'10'!H44+'11'!H44+'12'!H44+'13'!H44+'14'!H44+'15'!H44+'16'!H44+'17'!H44+'18'!H44+'19'!H44+'20'!H44+'21'!H44+'22'!H44+'23'!H44+'24'!H44+'25'!H44+'26'!H44+'27'!H44+'28'!H44+'29'!H44+'30'!H44+'31'!H44+'32'!H44+'33'!H44+'34'!H44+'35'!H44+'36'!H44+'37'!H44+'38'!H44+'39'!H44</f>
        <v>878.06209240429678</v>
      </c>
      <c r="O13" s="49"/>
      <c r="P13" s="428" t="s">
        <v>568</v>
      </c>
      <c r="Q13" s="428">
        <v>1115874</v>
      </c>
      <c r="R13" s="428">
        <v>1131429</v>
      </c>
    </row>
    <row r="14" spans="1:18" x14ac:dyDescent="0.2">
      <c r="A14" s="159" t="s">
        <v>227</v>
      </c>
      <c r="B14" s="3" t="s">
        <v>30</v>
      </c>
      <c r="C14" s="174">
        <f>'1'!S13+'2'!S13+'3'!S13+'4'!S13+'5'!S13+'6'!S13+'7'!S13+'8'!S13+'9'!S13+'10'!S13+'11'!S13+'12'!S13+'13'!S13+'14'!S13+'15'!S13+'16'!S13+'17'!S13+'18'!S13+'19'!S13+'20'!S13+'21'!S13+'22'!S13+'23'!S13+'24'!S13+'25'!S13+'26'!S13+'27'!S13+'28'!S13+'29'!S13+'30'!S13+'31'!S13+'32'!S13+'33'!S13+'34'!S13+'35'!S13+'36'!S13+'37'!S13+'38'!S13+'39'!S13</f>
        <v>105.56813054867769</v>
      </c>
      <c r="D14" s="193">
        <f>'1'!U13+'2'!U13+'3'!U13+'4'!U13+'5'!U13+'6'!U13+'7'!U13+'8'!U13+'9'!U13+'10'!U13+'11'!U13+'12'!U13+'13'!U13+'14'!U13+'15'!U13+'16'!U13+'17'!U13+'18'!U13+'19'!U13+'20'!U13+'21'!U13+'22'!U13+'23'!U13+'24'!U13+'25'!U13+'26'!U13+'27'!U13+'28'!U13+'29'!U13+'30'!U13+'31'!U13+'32'!U13+'33'!U13+'34'!U13+'35'!U13+'36'!U13+'37'!U13+'38'!U13+'39'!U13</f>
        <v>30.489203672234147</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322</v>
      </c>
      <c r="J14" s="184">
        <f>'1'!R44+'2'!R44+'3'!R44+'4'!R44+'5'!R44+'6'!R44+'7'!R44+'8'!R44+'9'!R44+'10'!R44+'11'!R44+'12'!R44+'13'!R44+'14'!R44+'15'!R44+'16'!R44+'17'!R44+'18'!R44+'19'!R44+'20'!R44+'21'!R44+'22'!R44+'23'!R44+'24'!R44+'25'!R44+'26'!R44+'27'!R44+'28'!R44+'29'!R44+'30'!R44+'31'!R44+'32'!R44+'33'!R44+'34'!R44+'35'!R44+'36'!R44+'37'!R44+'38'!R44+'39'!R44</f>
        <v>501.19129134800261</v>
      </c>
      <c r="L14" t="s">
        <v>178</v>
      </c>
      <c r="O14" s="49"/>
      <c r="P14" s="428" t="s">
        <v>569</v>
      </c>
      <c r="Q14" s="428">
        <v>672561</v>
      </c>
      <c r="R14" s="428">
        <v>686870</v>
      </c>
    </row>
    <row r="15" spans="1:18" x14ac:dyDescent="0.2">
      <c r="A15" s="159" t="s">
        <v>2</v>
      </c>
      <c r="B15" s="3" t="s">
        <v>365</v>
      </c>
      <c r="C15" s="174">
        <f>'1'!S14+'2'!S14+'3'!S14+'4'!S14+'5'!S14+'6'!S14+'7'!S14+'8'!S14+'9'!S14+'10'!S14+'11'!S14+'12'!S14+'13'!S14+'14'!S14+'15'!S14+'16'!S14+'17'!S14+'18'!S14+'19'!S14+'20'!S14+'21'!S14+'22'!S14+'23'!S14+'24'!S14+'25'!S14+'26'!S14+'27'!S14+'28'!S14+'29'!S14+'30'!S14+'31'!S14+'32'!S14+'33'!S14+'34'!S14+'35'!S14+'36'!S14+'37'!S14+'38'!S14+'39'!S14</f>
        <v>109.13554485612025</v>
      </c>
      <c r="D15" s="193">
        <f>'1'!U14+'2'!U14+'3'!U14+'4'!U14+'5'!U14+'6'!U14+'7'!U14+'8'!U14+'9'!U14+'10'!U14+'11'!U14+'12'!U14+'13'!U14+'14'!U14+'15'!U14+'16'!U14+'17'!U14+'18'!U14+'19'!U14+'20'!U14+'21'!U14+'22'!U14+'23'!U14+'24'!U14+'25'!U14+'26'!U14+'27'!U14+'28'!U14+'29'!U14+'30'!U14+'31'!U14+'32'!U14+'33'!U14+'34'!U14+'35'!U14+'36'!U14+'37'!U14+'38'!U14+'39'!U14</f>
        <v>38.898798129754383</v>
      </c>
      <c r="E15" s="120">
        <f>'1'!W14+'2'!W14+'3'!W14+'4'!W14+'5'!W14+'6'!W14+'7'!W14+'8'!W14+'9'!W14+'10'!W14+'11'!W14+'12'!W14+'13'!W14+'14'!W14+'15'!W14+'16'!W14+'17'!W14+'18'!W14+'19'!W14+'20'!W14+'21'!W14+'22'!W14+'23'!W14+'24'!W14+'25'!W14+'26'!W14+'27'!W14+'28'!W14+'29'!W14+'30'!W14+'31'!W14+'32'!W14+'33'!W14+'34'!W14+'35'!W14+'36'!W14+'37'!W14+'38'!W14+'39'!W14</f>
        <v>4</v>
      </c>
      <c r="F15" s="172">
        <f>'1'!Y14+'2'!Y14+'3'!Y14+'4'!Y14+'5'!Y14+'6'!Y14+'7'!Y14+'8'!Y14+'9'!Y14+'10'!Y14+'11'!Y14+'12'!Y14+'13'!Y14+'14'!Y14+'15'!Y14+'16'!Y14+'17'!Y14+'18'!Y14+'19'!Y14+'20'!Y14+'21'!Y14+'22'!Y14+'23'!Y14+'24'!Y14+'25'!Y14+'26'!Y14+'27'!Y14+'28'!Y14+'29'!Y14+'30'!Y14+'31'!Y14+'32'!Y14+'33'!Y14+'34'!Y14+'35'!Y14+'36'!Y14+'37'!Y14+'38'!Y14+'39'!Y14</f>
        <v>4</v>
      </c>
      <c r="G15" s="117">
        <v>10</v>
      </c>
      <c r="I15" s="179" t="s">
        <v>323</v>
      </c>
      <c r="J15" s="182">
        <f>J12+J13+J14</f>
        <v>5279.2533837522997</v>
      </c>
      <c r="O15" s="49"/>
      <c r="P15" s="428" t="s">
        <v>570</v>
      </c>
      <c r="Q15" s="428">
        <v>474157</v>
      </c>
      <c r="R15" s="428">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103.01325930704341</v>
      </c>
      <c r="D16" s="193">
        <f>'1'!U15+'2'!U15+'3'!U15+'4'!U15+'5'!U15+'6'!U15+'7'!U15+'8'!U15+'9'!U15+'10'!U15+'11'!U15+'12'!U15+'13'!U15+'14'!U15+'15'!U15+'16'!U15+'17'!U15+'18'!U15+'19'!U15+'20'!U15+'21'!U15+'22'!U15+'23'!U15+'24'!U15+'25'!U15+'26'!U15+'27'!U15+'28'!U15+'29'!U15+'30'!U15+'31'!U15+'32'!U15+'33'!U15+'34'!U15+'35'!U15+'36'!U15+'37'!U15+'38'!U15+'39'!U15</f>
        <v>47.307828421564388</v>
      </c>
      <c r="E16" s="120">
        <f>'1'!W15+'2'!W15+'3'!W15+'4'!W15+'5'!W15+'6'!W15+'7'!W15+'8'!W15+'9'!W15+'10'!W15+'11'!W15+'12'!W15+'13'!W15+'14'!W15+'15'!W15+'16'!W15+'17'!W15+'18'!W15+'19'!W15+'20'!W15+'21'!W15+'22'!W15+'23'!W15+'24'!W15+'25'!W15+'26'!W15+'27'!W15+'28'!W15+'29'!W15+'30'!W15+'31'!W15+'32'!W15+'33'!W15+'34'!W15+'35'!W15+'36'!W15+'37'!W15+'38'!W15+'39'!W15</f>
        <v>6</v>
      </c>
      <c r="F16" s="172">
        <f>'1'!Y15+'2'!Y15+'3'!Y15+'4'!Y15+'5'!Y15+'6'!Y15+'7'!Y15+'8'!Y15+'9'!Y15+'10'!Y15+'11'!Y15+'12'!Y15+'13'!Y15+'14'!Y15+'15'!Y15+'16'!Y15+'17'!Y15+'18'!Y15+'19'!Y15+'20'!Y15+'21'!Y15+'22'!Y15+'23'!Y15+'24'!Y15+'25'!Y15+'26'!Y15+'27'!Y15+'28'!Y15+'29'!Y15+'30'!Y15+'31'!Y15+'32'!Y15+'33'!Y15+'34'!Y15+'35'!Y15+'36'!Y15+'37'!Y15+'38'!Y15+'39'!Y15</f>
        <v>6</v>
      </c>
      <c r="G16" s="117">
        <v>11</v>
      </c>
      <c r="J16" s="181" t="s">
        <v>355</v>
      </c>
      <c r="O16" s="49"/>
      <c r="P16" s="428" t="s">
        <v>571</v>
      </c>
      <c r="Q16" s="428">
        <v>469330</v>
      </c>
      <c r="R16" s="428">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159.70633634072371</v>
      </c>
      <c r="D17" s="193">
        <f>'1'!U16+'2'!U16+'3'!U16+'4'!U16+'5'!U16+'6'!U16+'7'!U16+'8'!U16+'9'!U16+'10'!U16+'11'!U16+'12'!U16+'13'!U16+'14'!U16+'15'!U16+'16'!U16+'17'!U16+'18'!U16+'19'!U16+'20'!U16+'21'!U16+'22'!U16+'23'!U16+'24'!U16+'25'!U16+'26'!U16+'27'!U16+'28'!U16+'29'!U16+'30'!U16+'31'!U16+'32'!U16+'33'!U16+'34'!U16+'35'!U16+'36'!U16+'37'!U16+'38'!U16+'39'!U16</f>
        <v>38.338852399042402</v>
      </c>
      <c r="E17" s="120">
        <f>'1'!W16+'2'!W16+'3'!W16+'4'!W16+'5'!W16+'6'!W16+'7'!W16+'8'!W16+'9'!W16+'10'!W16+'11'!W16+'12'!W16+'13'!W16+'14'!W16+'15'!W16+'16'!W16+'17'!W16+'18'!W16+'19'!W16+'20'!W16+'21'!W16+'22'!W16+'23'!W16+'24'!W16+'25'!W16+'26'!W16+'27'!W16+'28'!W16+'29'!W16+'30'!W16+'31'!W16+'32'!W16+'33'!W16+'34'!W16+'35'!W16+'36'!W16+'37'!W16+'38'!W16+'39'!W16</f>
        <v>1</v>
      </c>
      <c r="F17" s="172">
        <f>'1'!Y16+'2'!Y16+'3'!Y16+'4'!Y16+'5'!Y16+'6'!Y16+'7'!Y16+'8'!Y16+'9'!Y16+'10'!Y16+'11'!Y16+'12'!Y16+'13'!Y16+'14'!Y16+'15'!Y16+'16'!Y16+'17'!Y16+'18'!Y16+'19'!Y16+'20'!Y16+'21'!Y16+'22'!Y16+'23'!Y16+'24'!Y16+'25'!Y16+'26'!Y16+'27'!Y16+'28'!Y16+'29'!Y16+'30'!Y16+'31'!Y16+'32'!Y16+'33'!Y16+'34'!Y16+'35'!Y16+'36'!Y16+'37'!Y16+'38'!Y16+'39'!Y16</f>
        <v>1</v>
      </c>
      <c r="G17" s="117">
        <v>12</v>
      </c>
      <c r="O17" s="49"/>
      <c r="P17" s="428"/>
      <c r="Q17" s="428"/>
      <c r="R17" s="428"/>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105.1775335461914</v>
      </c>
      <c r="D18" s="193">
        <f>'1'!U17+'2'!U17+'3'!U17+'4'!U17+'5'!U17+'6'!U17+'7'!U17+'8'!U17+'9'!U17+'10'!U17+'11'!U17+'12'!U17+'13'!U17+'14'!U17+'15'!U17+'16'!U17+'17'!U17+'18'!U17+'19'!U17+'20'!U17+'21'!U17+'22'!U17+'23'!U17+'24'!U17+'25'!U17+'26'!U17+'27'!U17+'28'!U17+'29'!U17+'30'!U17+'31'!U17+'32'!U17+'33'!U17+'34'!U17+'35'!U17+'36'!U17+'37'!U17+'38'!U17+'39'!U17</f>
        <v>23.431347687996244</v>
      </c>
      <c r="E18" s="120">
        <f>'1'!W17+'2'!W17+'3'!W17+'4'!W17+'5'!W17+'6'!W17+'7'!W17+'8'!W17+'9'!W17+'10'!W17+'11'!W17+'12'!W17+'13'!W17+'14'!W17+'15'!W17+'16'!W17+'17'!W17+'18'!W17+'19'!W17+'20'!W17+'21'!W17+'22'!W17+'23'!W17+'24'!W17+'25'!W17+'26'!W17+'27'!W17+'28'!W17+'29'!W17+'30'!W17+'31'!W17+'32'!W17+'33'!W17+'34'!W17+'35'!W17+'36'!W17+'37'!W17+'38'!W17+'39'!W17</f>
        <v>4</v>
      </c>
      <c r="F18" s="172">
        <f>'1'!Y17+'2'!Y17+'3'!Y17+'4'!Y17+'5'!Y17+'6'!Y17+'7'!Y17+'8'!Y17+'9'!Y17+'10'!Y17+'11'!Y17+'12'!Y17+'13'!Y17+'14'!Y17+'15'!Y17+'16'!Y17+'17'!Y17+'18'!Y17+'19'!Y17+'20'!Y17+'21'!Y17+'22'!Y17+'23'!Y17+'24'!Y17+'25'!Y17+'26'!Y17+'27'!Y17+'28'!Y17+'29'!Y17+'30'!Y17+'31'!Y17+'32'!Y17+'33'!Y17+'34'!Y17+'35'!Y17+'36'!Y17+'37'!Y17+'38'!Y17+'39'!Y17</f>
        <v>4</v>
      </c>
      <c r="G18" s="117">
        <v>13</v>
      </c>
      <c r="O18" s="49">
        <v>100</v>
      </c>
      <c r="P18" s="429" t="s">
        <v>562</v>
      </c>
      <c r="Q18" s="428">
        <v>7098009</v>
      </c>
      <c r="R18" s="428">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107.91491687598446</v>
      </c>
      <c r="D19" s="193">
        <f>'1'!U18+'2'!U18+'3'!U18+'4'!U18+'5'!U18+'6'!U18+'7'!U18+'8'!U18+'9'!U18+'10'!U18+'11'!U18+'12'!U18+'13'!U18+'14'!U18+'15'!U18+'16'!U18+'17'!U18+'18'!U18+'19'!U18+'20'!U18+'21'!U18+'22'!U18+'23'!U18+'24'!U18+'25'!U18+'26'!U18+'27'!U18+'28'!U18+'29'!U18+'30'!U18+'31'!U18+'32'!U18+'33'!U18+'34'!U18+'35'!U18+'36'!U18+'37'!U18+'38'!U18+'39'!U18</f>
        <v>45.950194051697885</v>
      </c>
      <c r="E19" s="120">
        <f>'1'!W18+'2'!W18+'3'!W18+'4'!W18+'5'!W18+'6'!W18+'7'!W18+'8'!W18+'9'!W18+'10'!W18+'11'!W18+'12'!W18+'13'!W18+'14'!W18+'15'!W18+'16'!W18+'17'!W18+'18'!W18+'19'!W18+'20'!W18+'21'!W18+'22'!W18+'23'!W18+'24'!W18+'25'!W18+'26'!W18+'27'!W18+'28'!W18+'29'!W18+'30'!W18+'31'!W18+'32'!W18+'33'!W18+'34'!W18+'35'!W18+'36'!W18+'37'!W18+'38'!W18+'39'!W18</f>
        <v>6</v>
      </c>
      <c r="F19" s="172">
        <f>'1'!Y18+'2'!Y18+'3'!Y18+'4'!Y18+'5'!Y18+'6'!Y18+'7'!Y18+'8'!Y18+'9'!Y18+'10'!Y18+'11'!Y18+'12'!Y18+'13'!Y18+'14'!Y18+'15'!Y18+'16'!Y18+'17'!Y18+'18'!Y18+'19'!Y18+'20'!Y18+'21'!Y18+'22'!Y18+'23'!Y18+'24'!Y18+'25'!Y18+'26'!Y18+'27'!Y18+'28'!Y18+'29'!Y18+'30'!Y18+'31'!Y18+'32'!Y18+'33'!Y18+'34'!Y18+'35'!Y18+'36'!Y18+'37'!Y18+'38'!Y18+'39'!Y18</f>
        <v>5</v>
      </c>
      <c r="G19" s="117">
        <v>14</v>
      </c>
      <c r="L19" t="s">
        <v>611</v>
      </c>
      <c r="O19" s="49"/>
      <c r="P19" s="429" t="s">
        <v>572</v>
      </c>
      <c r="Q19" s="434">
        <v>3587529</v>
      </c>
      <c r="R19" s="428">
        <v>3385318</v>
      </c>
    </row>
    <row r="20" spans="1:18" x14ac:dyDescent="0.2">
      <c r="A20" s="159" t="s">
        <v>7</v>
      </c>
      <c r="B20" s="3" t="s">
        <v>269</v>
      </c>
      <c r="C20" s="174">
        <f>'1'!S19+'2'!S19+'3'!S19+'4'!S19+'5'!S19+'6'!S19+'7'!S19+'8'!S19+'9'!S19+'10'!S19+'11'!S19+'12'!S19+'13'!S19+'14'!S19+'15'!S19+'16'!S19+'17'!S19+'18'!S19+'19'!S19+'20'!S19+'21'!S19+'22'!S19+'23'!S19+'24'!S19+'25'!S19+'26'!S19+'27'!S19+'28'!S19+'29'!S19+'30'!S19+'31'!S19+'32'!S19+'33'!S19+'34'!S19+'35'!S19+'36'!S19+'37'!S19+'38'!S19+'39'!S19</f>
        <v>101.77868746425254</v>
      </c>
      <c r="D20" s="193">
        <f>'1'!U19+'2'!U19+'3'!U19+'4'!U19+'5'!U19+'6'!U19+'7'!U19+'8'!U19+'9'!U19+'10'!U19+'11'!U19+'12'!U19+'13'!U19+'14'!U19+'15'!U19+'16'!U19+'17'!U19+'18'!U19+'19'!U19+'20'!U19+'21'!U19+'22'!U19+'23'!U19+'24'!U19+'25'!U19+'26'!U19+'27'!U19+'28'!U19+'29'!U19+'30'!U19+'31'!U19+'32'!U19+'33'!U19+'34'!U19+'35'!U19+'36'!U19+'37'!U19+'38'!U19+'39'!U19</f>
        <v>42.020997094654874</v>
      </c>
      <c r="E20" s="120">
        <f>'1'!W19+'2'!W19+'3'!W19+'4'!W19+'5'!W19+'6'!W19+'7'!W19+'8'!W19+'9'!W19+'10'!W19+'11'!W19+'12'!W19+'13'!W19+'14'!W19+'15'!W19+'16'!W19+'17'!W19+'18'!W19+'19'!W19+'20'!W19+'21'!W19+'22'!W19+'23'!W19+'24'!W19+'25'!W19+'26'!W19+'27'!W19+'28'!W19+'29'!W19+'30'!W19+'31'!W19+'32'!W19+'33'!W19+'34'!W19+'35'!W19+'36'!W19+'37'!W19+'38'!W19+'39'!W19</f>
        <v>7</v>
      </c>
      <c r="F20" s="172">
        <f>'1'!Y19+'2'!Y19+'3'!Y19+'4'!Y19+'5'!Y19+'6'!Y19+'7'!Y19+'8'!Y19+'9'!Y19+'10'!Y19+'11'!Y19+'12'!Y19+'13'!Y19+'14'!Y19+'15'!Y19+'16'!Y19+'17'!Y19+'18'!Y19+'19'!Y19+'20'!Y19+'21'!Y19+'22'!Y19+'23'!Y19+'24'!Y19+'25'!Y19+'26'!Y19+'27'!Y19+'28'!Y19+'29'!Y19+'30'!Y19+'31'!Y19+'32'!Y19+'33'!Y19+'34'!Y19+'35'!Y19+'36'!Y19+'37'!Y19+'38'!Y19+'39'!Y19</f>
        <v>7</v>
      </c>
      <c r="G20" s="117">
        <v>15</v>
      </c>
      <c r="O20" s="49">
        <v>202</v>
      </c>
      <c r="P20" s="429" t="s">
        <v>573</v>
      </c>
      <c r="Q20" s="428">
        <v>1983439</v>
      </c>
      <c r="R20" s="428">
        <v>1820927</v>
      </c>
    </row>
    <row r="21" spans="1:18" x14ac:dyDescent="0.2">
      <c r="A21" s="159" t="s">
        <v>8</v>
      </c>
      <c r="B21" s="3" t="s">
        <v>270</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44.097566503300378</v>
      </c>
      <c r="E21" s="120">
        <f>'1'!W20+'2'!W20+'3'!W20+'4'!W20+'5'!W20+'6'!W20+'7'!W20+'8'!W20+'9'!W20+'10'!W20+'11'!W20+'12'!W20+'13'!W20+'14'!W20+'15'!W20+'16'!W20+'17'!W20+'18'!W20+'19'!W20+'20'!W20+'21'!W20+'22'!W20+'23'!W20+'24'!W20+'25'!W20+'26'!W20+'27'!W20+'28'!W20+'29'!W20+'30'!W20+'31'!W20+'32'!W20+'33'!W20+'34'!W20+'35'!W20+'36'!W20+'37'!W20+'38'!W20+'39'!W20</f>
        <v>5</v>
      </c>
      <c r="F21" s="172">
        <f>'1'!Y20+'2'!Y20+'3'!Y20+'4'!Y20+'5'!Y20+'6'!Y20+'7'!Y20+'8'!Y20+'9'!Y20+'10'!Y20+'11'!Y20+'12'!Y20+'13'!Y20+'14'!Y20+'15'!Y20+'16'!Y20+'17'!Y20+'18'!Y20+'19'!Y20+'20'!Y20+'21'!Y20+'22'!Y20+'23'!Y20+'24'!Y20+'25'!Y20+'26'!Y20+'27'!Y20+'28'!Y20+'29'!Y20+'30'!Y20+'31'!Y20+'32'!Y20+'33'!Y20+'34'!Y20+'35'!Y20+'36'!Y20+'37'!Y20+'38'!Y20+'39'!Y20</f>
        <v>5</v>
      </c>
      <c r="G21" s="117">
        <v>16</v>
      </c>
      <c r="O21" s="49">
        <v>204</v>
      </c>
      <c r="P21" s="429" t="s">
        <v>574</v>
      </c>
      <c r="Q21" s="428">
        <v>1396599</v>
      </c>
      <c r="R21" s="428">
        <v>1365527</v>
      </c>
    </row>
    <row r="22" spans="1:18" x14ac:dyDescent="0.2">
      <c r="A22" s="159" t="s">
        <v>9</v>
      </c>
      <c r="B22" s="3" t="s">
        <v>271</v>
      </c>
      <c r="C22" s="174">
        <f>'1'!S21+'2'!S21+'3'!S21+'4'!S21+'5'!S21+'6'!S21+'7'!S21+'8'!S21+'9'!S21+'10'!S21+'11'!S21+'12'!S21+'13'!S21+'14'!S21+'15'!S21+'16'!S21+'17'!S21+'18'!S21+'19'!S21+'20'!S21+'21'!S21+'22'!S21+'23'!S21+'24'!S21+'25'!S21+'26'!S21+'27'!S21+'28'!S21+'29'!S21+'30'!S21+'31'!S21+'32'!S21+'33'!S21+'34'!S21+'35'!S21+'36'!S21+'37'!S21+'38'!S21+'39'!S21</f>
        <v>127.0638493387369</v>
      </c>
      <c r="D22" s="193">
        <f>'1'!U21+'2'!U21+'3'!U21+'4'!U21+'5'!U21+'6'!U21+'7'!U21+'8'!U21+'9'!U21+'10'!U21+'11'!U21+'12'!U21+'13'!U21+'14'!U21+'15'!U21+'16'!U21+'17'!U21+'18'!U21+'19'!U21+'20'!U21+'21'!U21+'22'!U21+'23'!U21+'24'!U21+'25'!U21+'26'!U21+'27'!U21+'28'!U21+'29'!U21+'30'!U21+'31'!U21+'32'!U21+'33'!U21+'34'!U21+'35'!U21+'36'!U21+'37'!U21+'38'!U21+'39'!U21</f>
        <v>49.840008296393641</v>
      </c>
      <c r="E22" s="120">
        <f>'1'!W21+'2'!W21+'3'!W21+'4'!W21+'5'!W21+'6'!W21+'7'!W21+'8'!W21+'9'!W21+'10'!W21+'11'!W21+'12'!W21+'13'!W21+'14'!W21+'15'!W21+'16'!W21+'17'!W21+'18'!W21+'19'!W21+'20'!W21+'21'!W21+'22'!W21+'23'!W21+'24'!W21+'25'!W21+'26'!W21+'27'!W21+'28'!W21+'29'!W21+'30'!W21+'31'!W21+'32'!W21+'33'!W21+'34'!W21+'35'!W21+'36'!W21+'37'!W21+'38'!W21+'39'!W21</f>
        <v>3</v>
      </c>
      <c r="F22" s="172">
        <f>'1'!Y21+'2'!Y21+'3'!Y21+'4'!Y21+'5'!Y21+'6'!Y21+'7'!Y21+'8'!Y21+'9'!Y21+'10'!Y21+'11'!Y21+'12'!Y21+'13'!Y21+'14'!Y21+'15'!Y21+'16'!Y21+'17'!Y21+'18'!Y21+'19'!Y21+'20'!Y21+'21'!Y21+'22'!Y21+'23'!Y21+'24'!Y21+'25'!Y21+'26'!Y21+'27'!Y21+'28'!Y21+'29'!Y21+'30'!Y21+'31'!Y21+'32'!Y21+'33'!Y21+'34'!Y21+'35'!Y21+'36'!Y21+'37'!Y21+'38'!Y21+'39'!Y21</f>
        <v>3</v>
      </c>
      <c r="G22" s="117">
        <v>17</v>
      </c>
      <c r="O22" s="49">
        <v>206</v>
      </c>
      <c r="P22" s="429" t="s">
        <v>575</v>
      </c>
      <c r="Q22" s="428">
        <v>207491</v>
      </c>
      <c r="R22" s="428">
        <v>198864</v>
      </c>
    </row>
    <row r="23" spans="1:18" x14ac:dyDescent="0.2">
      <c r="A23" s="159" t="s">
        <v>10</v>
      </c>
      <c r="B23" s="3" t="s">
        <v>272</v>
      </c>
      <c r="C23" s="174">
        <f>'1'!S22+'2'!S22+'3'!S22+'4'!S22+'5'!S22+'6'!S22+'7'!S22+'8'!S22+'9'!S22+'10'!S22+'11'!S22+'12'!S22+'13'!S22+'14'!S22+'15'!S22+'16'!S22+'17'!S22+'18'!S22+'19'!S22+'20'!S22+'21'!S22+'22'!S22+'23'!S22+'24'!S22+'25'!S22+'26'!S22+'27'!S22+'28'!S22+'29'!S22+'30'!S22+'31'!S22+'32'!S22+'33'!S22+'34'!S22+'35'!S22+'36'!S22+'37'!S22+'38'!S22+'39'!S22</f>
        <v>106.57511624225371</v>
      </c>
      <c r="D23" s="193">
        <f>'1'!U22+'2'!U22+'3'!U22+'4'!U22+'5'!U22+'6'!U22+'7'!U22+'8'!U22+'9'!U22+'10'!U22+'11'!U22+'12'!U22+'13'!U22+'14'!U22+'15'!U22+'16'!U22+'17'!U22+'18'!U22+'19'!U22+'20'!U22+'21'!U22+'22'!U22+'23'!U22+'24'!U22+'25'!U22+'26'!U22+'27'!U22+'28'!U22+'29'!U22+'30'!U22+'31'!U22+'32'!U22+'33'!U22+'34'!U22+'35'!U22+'36'!U22+'37'!U22+'38'!U22+'39'!U22</f>
        <v>37.344062320147565</v>
      </c>
      <c r="E23" s="120">
        <f>'1'!W22+'2'!W22+'3'!W22+'4'!W22+'5'!W22+'6'!W22+'7'!W22+'8'!W22+'9'!W22+'10'!W22+'11'!W22+'12'!W22+'13'!W22+'14'!W22+'15'!W22+'16'!W22+'17'!W22+'18'!W22+'19'!W22+'20'!W22+'21'!W22+'22'!W22+'23'!W22+'24'!W22+'25'!W22+'26'!W22+'27'!W22+'28'!W22+'29'!W22+'30'!W22+'31'!W22+'32'!W22+'33'!W22+'34'!W22+'35'!W22+'36'!W22+'37'!W22+'38'!W22+'39'!W22</f>
        <v>2</v>
      </c>
      <c r="F23" s="172">
        <f>'1'!Y22+'2'!Y22+'3'!Y22+'4'!Y22+'5'!Y22+'6'!Y22+'7'!Y22+'8'!Y22+'9'!Y22+'10'!Y22+'11'!Y22+'12'!Y22+'13'!Y22+'14'!Y22+'15'!Y22+'16'!Y22+'17'!Y22+'18'!Y22+'19'!Y22+'20'!Y22+'21'!Y22+'22'!Y22+'23'!Y22+'24'!Y22+'25'!Y22+'26'!Y22+'27'!Y22+'28'!Y22+'29'!Y22+'30'!Y22+'31'!Y22+'32'!Y22+'33'!Y22+'34'!Y22+'35'!Y22+'36'!Y22+'37'!Y22+'38'!Y22+'39'!Y22</f>
        <v>2</v>
      </c>
      <c r="G23" s="117">
        <v>18</v>
      </c>
      <c r="O23" s="49"/>
      <c r="P23" s="429" t="s">
        <v>564</v>
      </c>
      <c r="Q23" s="428">
        <v>1982260</v>
      </c>
      <c r="R23" s="428">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136.39251544781609</v>
      </c>
      <c r="D24" s="193">
        <f>'1'!U23+'2'!U23+'3'!U23+'4'!U23+'5'!U23+'6'!U23+'7'!U23+'8'!U23+'9'!U23+'10'!U23+'11'!U23+'12'!U23+'13'!U23+'14'!U23+'15'!U23+'16'!U23+'17'!U23+'18'!U23+'19'!U23+'20'!U23+'21'!U23+'22'!U23+'23'!U23+'24'!U23+'25'!U23+'26'!U23+'27'!U23+'28'!U23+'29'!U23+'30'!U23+'31'!U23+'32'!U23+'33'!U23+'34'!U23+'35'!U23+'36'!U23+'37'!U23+'38'!U23+'39'!U23</f>
        <v>45.659635141942147</v>
      </c>
      <c r="E24" s="120">
        <f>'1'!W23+'2'!W23+'3'!W23+'4'!W23+'5'!W23+'6'!W23+'7'!W23+'8'!W23+'9'!W23+'10'!W23+'11'!W23+'12'!W23+'13'!W23+'14'!W23+'15'!W23+'16'!W23+'17'!W23+'18'!W23+'19'!W23+'20'!W23+'21'!W23+'22'!W23+'23'!W23+'24'!W23+'25'!W23+'26'!W23+'27'!W23+'28'!W23+'29'!W23+'30'!W23+'31'!W23+'32'!W23+'33'!W23+'34'!W23+'35'!W23+'36'!W23+'37'!W23+'38'!W23+'39'!W23</f>
        <v>3</v>
      </c>
      <c r="F24" s="172">
        <f>'1'!Y23+'2'!Y23+'3'!Y23+'4'!Y23+'5'!Y23+'6'!Y23+'7'!Y23+'8'!Y23+'9'!Y23+'10'!Y23+'11'!Y23+'12'!Y23+'13'!Y23+'14'!Y23+'15'!Y23+'16'!Y23+'17'!Y23+'18'!Y23+'19'!Y23+'20'!Y23+'21'!Y23+'22'!Y23+'23'!Y23+'24'!Y23+'25'!Y23+'26'!Y23+'27'!Y23+'28'!Y23+'29'!Y23+'30'!Y23+'31'!Y23+'32'!Y23+'33'!Y23+'34'!Y23+'35'!Y23+'36'!Y23+'37'!Y23+'38'!Y23+'39'!Y23</f>
        <v>3</v>
      </c>
      <c r="G24" s="117">
        <v>19</v>
      </c>
      <c r="O24" s="49">
        <v>207</v>
      </c>
      <c r="P24" s="429" t="s">
        <v>576</v>
      </c>
      <c r="Q24" s="428">
        <v>654478</v>
      </c>
      <c r="R24" s="428">
        <v>639533</v>
      </c>
    </row>
    <row r="25" spans="1:18" x14ac:dyDescent="0.2">
      <c r="A25" s="159" t="s">
        <v>12</v>
      </c>
      <c r="B25" s="3" t="s">
        <v>367</v>
      </c>
      <c r="C25" s="174">
        <f>'1'!S24+'2'!S24+'3'!S24+'4'!S24+'5'!S24+'6'!S24+'7'!S24+'8'!S24+'9'!S24+'10'!S24+'11'!S24+'12'!S24+'13'!S24+'14'!S24+'15'!S24+'16'!S24+'17'!S24+'18'!S24+'19'!S24+'20'!S24+'21'!S24+'22'!S24+'23'!S24+'24'!S24+'25'!S24+'26'!S24+'27'!S24+'28'!S24+'29'!S24+'30'!S24+'31'!S24+'32'!S24+'33'!S24+'34'!S24+'35'!S24+'36'!S24+'37'!S24+'38'!S24+'39'!S24</f>
        <v>102.99239799603185</v>
      </c>
      <c r="D25" s="193">
        <f>'1'!U24+'2'!U24+'3'!U24+'4'!U24+'5'!U24+'6'!U24+'7'!U24+'8'!U24+'9'!U24+'10'!U24+'11'!U24+'12'!U24+'13'!U24+'14'!U24+'15'!U24+'16'!U24+'17'!U24+'18'!U24+'19'!U24+'20'!U24+'21'!U24+'22'!U24+'23'!U24+'24'!U24+'25'!U24+'26'!U24+'27'!U24+'28'!U24+'29'!U24+'30'!U24+'31'!U24+'32'!U24+'33'!U24+'34'!U24+'35'!U24+'36'!U24+'37'!U24+'38'!U24+'39'!U24</f>
        <v>33.171304467299976</v>
      </c>
      <c r="E25" s="120">
        <f>'1'!W24+'2'!W24+'3'!W24+'4'!W24+'5'!W24+'6'!W24+'7'!W24+'8'!W24+'9'!W24+'10'!W24+'11'!W24+'12'!W24+'13'!W24+'14'!W24+'15'!W24+'16'!W24+'17'!W24+'18'!W24+'19'!W24+'20'!W24+'21'!W24+'22'!W24+'23'!W24+'24'!W24+'25'!W24+'26'!W24+'27'!W24+'28'!W24+'29'!W24+'30'!W24+'31'!W24+'32'!W24+'33'!W24+'34'!W24+'35'!W24+'36'!W24+'37'!W24+'38'!W24+'39'!W24</f>
        <v>2</v>
      </c>
      <c r="F25" s="172">
        <f>'1'!Y24+'2'!Y24+'3'!Y24+'4'!Y24+'5'!Y24+'6'!Y24+'7'!Y24+'8'!Y24+'9'!Y24+'10'!Y24+'11'!Y24+'12'!Y24+'13'!Y24+'14'!Y24+'15'!Y24+'16'!Y24+'17'!Y24+'18'!Y24+'19'!Y24+'20'!Y24+'21'!Y24+'22'!Y24+'23'!Y24+'24'!Y24+'25'!Y24+'26'!Y24+'27'!Y24+'28'!Y24+'29'!Y24+'30'!Y24+'31'!Y24+'32'!Y24+'33'!Y24+'34'!Y24+'35'!Y24+'36'!Y24+'37'!Y24+'38'!Y24+'39'!Y24</f>
        <v>2</v>
      </c>
      <c r="G25" s="117">
        <v>20</v>
      </c>
      <c r="O25" s="49">
        <v>214</v>
      </c>
      <c r="P25" s="429" t="s">
        <v>577</v>
      </c>
      <c r="Q25" s="428">
        <v>470475</v>
      </c>
      <c r="R25" s="428">
        <v>449216</v>
      </c>
    </row>
    <row r="26" spans="1:18" x14ac:dyDescent="0.2">
      <c r="A26" s="159" t="s">
        <v>13</v>
      </c>
      <c r="B26" s="3" t="s">
        <v>192</v>
      </c>
      <c r="C26" s="174">
        <f>'1'!S25+'2'!S25+'3'!S25+'4'!S25+'5'!S25+'6'!S25+'7'!S25+'8'!S25+'9'!S25+'10'!S25+'11'!S25+'12'!S25+'13'!S25+'14'!S25+'15'!S25+'16'!S25+'17'!S25+'18'!S25+'19'!S25+'20'!S25+'21'!S25+'22'!S25+'23'!S25+'24'!S25+'25'!S25+'26'!S25+'27'!S25+'28'!S25+'29'!S25+'30'!S25+'31'!S25+'32'!S25+'33'!S25+'34'!S25+'35'!S25+'36'!S25+'37'!S25+'38'!S25+'39'!S25</f>
        <v>105.30149891941193</v>
      </c>
      <c r="D26" s="193">
        <f>'1'!U25+'2'!U25+'3'!U25+'4'!U25+'5'!U25+'6'!U25+'7'!U25+'8'!U25+'9'!U25+'10'!U25+'11'!U25+'12'!U25+'13'!U25+'14'!U25+'15'!U25+'16'!U25+'17'!U25+'18'!U25+'19'!U25+'20'!U25+'21'!U25+'22'!U25+'23'!U25+'24'!U25+'25'!U25+'26'!U25+'27'!U25+'28'!U25+'29'!U25+'30'!U25+'31'!U25+'32'!U25+'33'!U25+'34'!U25+'35'!U25+'36'!U25+'37'!U25+'38'!U25+'39'!U25</f>
        <v>22.476229458324987</v>
      </c>
      <c r="E26" s="120">
        <f>'1'!W25+'2'!W25+'3'!W25+'4'!W25+'5'!W25+'6'!W25+'7'!W25+'8'!W25+'9'!W25+'10'!W25+'11'!W25+'12'!W25+'13'!W25+'14'!W25+'15'!W25+'16'!W25+'17'!W25+'18'!W25+'19'!W25+'20'!W25+'21'!W25+'22'!W25+'23'!W25+'24'!W25+'25'!W25+'26'!W25+'27'!W25+'28'!W25+'29'!W25+'30'!W25+'31'!W25+'32'!W25+'33'!W25+'34'!W25+'35'!W25+'36'!W25+'37'!W25+'38'!W25+'39'!W25</f>
        <v>9</v>
      </c>
      <c r="F26" s="172">
        <f>'1'!Y25+'2'!Y25+'3'!Y25+'4'!Y25+'5'!Y25+'6'!Y25+'7'!Y25+'8'!Y25+'9'!Y25+'10'!Y25+'11'!Y25+'12'!Y25+'13'!Y25+'14'!Y25+'15'!Y25+'16'!Y25+'17'!Y25+'18'!Y25+'19'!Y25+'20'!Y25+'21'!Y25+'22'!Y25+'23'!Y25+'24'!Y25+'25'!Y25+'26'!Y25+'27'!Y25+'28'!Y25+'29'!Y25+'30'!Y25+'31'!Y25+'32'!Y25+'33'!Y25+'34'!Y25+'35'!Y25+'36'!Y25+'37'!Y25+'38'!Y25+'39'!Y25</f>
        <v>9</v>
      </c>
      <c r="G26" s="117">
        <v>21</v>
      </c>
      <c r="O26" s="49">
        <v>217</v>
      </c>
      <c r="P26" s="429" t="s">
        <v>578</v>
      </c>
      <c r="Q26" s="428">
        <v>331657</v>
      </c>
      <c r="R26" s="428">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117.7379809433577</v>
      </c>
      <c r="D27" s="195">
        <f>'1'!U26+'2'!U26+'3'!U26+'4'!U26+'5'!U26+'6'!U26+'7'!U26+'8'!U26+'9'!U26+'10'!U26+'11'!U26+'12'!U26+'13'!U26+'14'!U26+'15'!U26+'16'!U26+'17'!U26+'18'!U26+'19'!U26+'20'!U26+'21'!U26+'22'!U26+'23'!U26+'24'!U26+'25'!U26+'26'!U26+'27'!U26+'28'!U26+'29'!U26+'30'!U26+'31'!U26+'32'!U26+'33'!U26+'34'!U26+'35'!U26+'36'!U26+'37'!U26+'38'!U26+'39'!U26</f>
        <v>49.307316342679627</v>
      </c>
      <c r="E27" s="121">
        <f>'1'!W26+'2'!W26+'3'!W26+'4'!W26+'5'!W26+'6'!W26+'7'!W26+'8'!W26+'9'!W26+'10'!W26+'11'!W26+'12'!W26+'13'!W26+'14'!W26+'15'!W26+'16'!W26+'17'!W26+'18'!W26+'19'!W26+'20'!W26+'21'!W26+'22'!W26+'23'!W26+'24'!W26+'25'!W26+'26'!W26+'27'!W26+'28'!W26+'29'!W26+'30'!W26+'31'!W26+'32'!W26+'33'!W26+'34'!W26+'35'!W26+'36'!W26+'37'!W26+'38'!W26+'39'!W26</f>
        <v>9</v>
      </c>
      <c r="F27" s="173">
        <f>'1'!Y26+'2'!Y26+'3'!Y26+'4'!Y26+'5'!Y26+'6'!Y26+'7'!Y26+'8'!Y26+'9'!Y26+'10'!Y26+'11'!Y26+'12'!Y26+'13'!Y26+'14'!Y26+'15'!Y26+'16'!Y26+'17'!Y26+'18'!Y26+'19'!Y26+'20'!Y26+'21'!Y26+'22'!Y26+'23'!Y26+'24'!Y26+'25'!Y26+'26'!Y26+'27'!Y26+'28'!Y26+'29'!Y26+'30'!Y26+'31'!Y26+'32'!Y26+'33'!Y26+'34'!Y26+'35'!Y26+'36'!Y26+'37'!Y26+'38'!Y26+'39'!Y26</f>
        <v>6</v>
      </c>
      <c r="G27" s="55">
        <v>22</v>
      </c>
      <c r="O27" s="49">
        <v>219</v>
      </c>
      <c r="P27" s="429" t="s">
        <v>579</v>
      </c>
      <c r="Q27" s="428">
        <v>462755</v>
      </c>
      <c r="R27" s="428">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122.76599483365572</v>
      </c>
      <c r="D28" s="193">
        <f>'1'!U27+'2'!U27+'3'!U27+'4'!U27+'5'!U27+'6'!U27+'7'!U27+'8'!U27+'9'!U27+'10'!U27+'11'!U27+'12'!U27+'13'!U27+'14'!U27+'15'!U27+'16'!U27+'17'!U27+'18'!U27+'19'!U27+'20'!U27+'21'!U27+'22'!U27+'23'!U27+'24'!U27+'25'!U27+'26'!U27+'27'!U27+'28'!U27+'29'!U27+'30'!U27+'31'!U27+'32'!U27+'33'!U27+'34'!U27+'35'!U27+'36'!U27+'37'!U27+'38'!U27+'39'!U27</f>
        <v>54.058735198025474</v>
      </c>
      <c r="E28" s="120">
        <f>'1'!W27+'2'!W27+'3'!W27+'4'!W27+'5'!W27+'6'!W27+'7'!W27+'8'!W27+'9'!W27+'10'!W27+'11'!W27+'12'!W27+'13'!W27+'14'!W27+'15'!W27+'16'!W27+'17'!W27+'18'!W27+'19'!W27+'20'!W27+'21'!W27+'22'!W27+'23'!W27+'24'!W27+'25'!W27+'26'!W27+'27'!W27+'28'!W27+'29'!W27+'30'!W27+'31'!W27+'32'!W27+'33'!W27+'34'!W27+'35'!W27+'36'!W27+'37'!W27+'38'!W27+'39'!W27</f>
        <v>8</v>
      </c>
      <c r="F28" s="172">
        <f>'1'!Y27+'2'!Y27+'3'!Y27+'4'!Y27+'5'!Y27+'6'!Y27+'7'!Y27+'8'!Y27+'9'!Y27+'10'!Y27+'11'!Y27+'12'!Y27+'13'!Y27+'14'!Y27+'15'!Y27+'16'!Y27+'17'!Y27+'18'!Y27+'19'!Y27+'20'!Y27+'21'!Y27+'22'!Y27+'23'!Y27+'24'!Y27+'25'!Y27+'26'!Y27+'27'!Y27+'28'!Y27+'29'!Y27+'30'!Y27+'31'!Y27+'32'!Y27+'33'!Y27+'34'!Y27+'35'!Y27+'36'!Y27+'37'!Y27+'38'!Y27+'39'!Y27</f>
        <v>6</v>
      </c>
      <c r="G28" s="117">
        <v>23</v>
      </c>
      <c r="O28" s="49">
        <v>301</v>
      </c>
      <c r="P28" s="429" t="s">
        <v>580</v>
      </c>
      <c r="Q28" s="428">
        <v>62895</v>
      </c>
      <c r="R28" s="428">
        <v>61899</v>
      </c>
    </row>
    <row r="29" spans="1:18" x14ac:dyDescent="0.2">
      <c r="A29" s="159" t="s">
        <v>16</v>
      </c>
      <c r="B29" s="3" t="s">
        <v>193</v>
      </c>
      <c r="C29" s="174">
        <f>'1'!S28+'2'!S28+'3'!S28+'4'!S28+'5'!S28+'6'!S28+'7'!S28+'8'!S28+'9'!S28+'10'!S28+'11'!S28+'12'!S28+'13'!S28+'14'!S28+'15'!S28+'16'!S28+'17'!S28+'18'!S28+'19'!S28+'20'!S28+'21'!S28+'22'!S28+'23'!S28+'24'!S28+'25'!S28+'26'!S28+'27'!S28+'28'!S28+'29'!S28+'30'!S28+'31'!S28+'32'!S28+'33'!S28+'34'!S28+'35'!S28+'36'!S28+'37'!S28+'38'!S28+'39'!S28</f>
        <v>230.15043957405251</v>
      </c>
      <c r="D29" s="193">
        <f>'1'!U28+'2'!U28+'3'!U28+'4'!U28+'5'!U28+'6'!U28+'7'!U28+'8'!U28+'9'!U28+'10'!U28+'11'!U28+'12'!U28+'13'!U28+'14'!U28+'15'!U28+'16'!U28+'17'!U28+'18'!U28+'19'!U28+'20'!U28+'21'!U28+'22'!U28+'23'!U28+'24'!U28+'25'!U28+'26'!U28+'27'!U28+'28'!U28+'29'!U28+'30'!U28+'31'!U28+'32'!U28+'33'!U28+'34'!U28+'35'!U28+'36'!U28+'37'!U28+'38'!U28+'39'!U28</f>
        <v>71.034584991833512</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29" t="s">
        <v>565</v>
      </c>
      <c r="Q29" s="428">
        <v>2933055</v>
      </c>
      <c r="R29" s="428">
        <v>2958496</v>
      </c>
    </row>
    <row r="30" spans="1:18" x14ac:dyDescent="0.2">
      <c r="A30" s="159" t="s">
        <v>17</v>
      </c>
      <c r="B30" s="3" t="s">
        <v>273</v>
      </c>
      <c r="C30" s="174">
        <f>'1'!S29+'2'!S29+'3'!S29+'4'!S29+'5'!S29+'6'!S29+'7'!S29+'8'!S29+'9'!S29+'10'!S29+'11'!S29+'12'!S29+'13'!S29+'14'!S29+'15'!S29+'16'!S29+'17'!S29+'18'!S29+'19'!S29+'20'!S29+'21'!S29+'22'!S29+'23'!S29+'24'!S29+'25'!S29+'26'!S29+'27'!S29+'28'!S29+'29'!S29+'30'!S29+'31'!S29+'32'!S29+'33'!S29+'34'!S29+'35'!S29+'36'!S29+'37'!S29+'38'!S29+'39'!S29</f>
        <v>125.91345022114307</v>
      </c>
      <c r="D30" s="193">
        <f>'1'!U29+'2'!U29+'3'!U29+'4'!U29+'5'!U29+'6'!U29+'7'!U29+'8'!U29+'9'!U29+'10'!U29+'11'!U29+'12'!U29+'13'!U29+'14'!U29+'15'!U29+'16'!U29+'17'!U29+'18'!U29+'19'!U29+'20'!U29+'21'!U29+'22'!U29+'23'!U29+'24'!U29+'25'!U29+'26'!U29+'27'!U29+'28'!U29+'29'!U29+'30'!U29+'31'!U29+'32'!U29+'33'!U29+'34'!U29+'35'!U29+'36'!U29+'37'!U29+'38'!U29+'39'!U29</f>
        <v>60.77450612848407</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3</v>
      </c>
      <c r="G30" s="117">
        <v>25</v>
      </c>
      <c r="O30" s="49">
        <v>203</v>
      </c>
      <c r="P30" s="429" t="s">
        <v>581</v>
      </c>
      <c r="Q30" s="428">
        <v>1187637</v>
      </c>
      <c r="R30" s="428">
        <v>1167801</v>
      </c>
    </row>
    <row r="31" spans="1:18" x14ac:dyDescent="0.2">
      <c r="A31" s="159" t="s">
        <v>18</v>
      </c>
      <c r="B31" s="3" t="s">
        <v>274</v>
      </c>
      <c r="C31" s="174">
        <f>'1'!S30+'2'!S30+'3'!S30+'4'!S30+'5'!S30+'6'!S30+'7'!S30+'8'!S30+'9'!S30+'10'!S30+'11'!S30+'12'!S30+'13'!S30+'14'!S30+'15'!S30+'16'!S30+'17'!S30+'18'!S30+'19'!S30+'20'!S30+'21'!S30+'22'!S30+'23'!S30+'24'!S30+'25'!S30+'26'!S30+'27'!S30+'28'!S30+'29'!S30+'30'!S30+'31'!S30+'32'!S30+'33'!S30+'34'!S30+'35'!S30+'36'!S30+'37'!S30+'38'!S30+'39'!S30</f>
        <v>112.55096150495292</v>
      </c>
      <c r="D31" s="193">
        <f>'1'!U30+'2'!U30+'3'!U30+'4'!U30+'5'!U30+'6'!U30+'7'!U30+'8'!U30+'9'!U30+'10'!U30+'11'!U30+'12'!U30+'13'!U30+'14'!U30+'15'!U30+'16'!U30+'17'!U30+'18'!U30+'19'!U30+'20'!U30+'21'!U30+'22'!U30+'23'!U30+'24'!U30+'25'!U30+'26'!U30+'27'!U30+'28'!U30+'29'!U30+'30'!U30+'31'!U30+'32'!U30+'33'!U30+'34'!U30+'35'!U30+'36'!U30+'37'!U30+'38'!U30+'39'!U30</f>
        <v>72.599692836111856</v>
      </c>
      <c r="E31" s="120">
        <f>'1'!W30+'2'!W30+'3'!W30+'4'!W30+'5'!W30+'6'!W30+'7'!W30+'8'!W30+'9'!W30+'10'!W30+'11'!W30+'12'!W30+'13'!W30+'14'!W30+'15'!W30+'16'!W30+'17'!W30+'18'!W30+'19'!W30+'20'!W30+'21'!W30+'22'!W30+'23'!W30+'24'!W30+'25'!W30+'26'!W30+'27'!W30+'28'!W30+'29'!W30+'30'!W30+'31'!W30+'32'!W30+'33'!W30+'34'!W30+'35'!W30+'36'!W30+'37'!W30+'38'!W30+'39'!W30</f>
        <v>12</v>
      </c>
      <c r="F31" s="172">
        <f>'1'!Y30+'2'!Y30+'3'!Y30+'4'!Y30+'5'!Y30+'6'!Y30+'7'!Y30+'8'!Y30+'9'!Y30+'10'!Y30+'11'!Y30+'12'!Y30+'13'!Y30+'14'!Y30+'15'!Y30+'16'!Y30+'17'!Y30+'18'!Y30+'19'!Y30+'20'!Y30+'21'!Y30+'22'!Y30+'23'!Y30+'24'!Y30+'25'!Y30+'26'!Y30+'27'!Y30+'28'!Y30+'29'!Y30+'30'!Y30+'31'!Y30+'32'!Y30+'33'!Y30+'34'!Y30+'35'!Y30+'36'!Y30+'37'!Y30+'38'!Y30+'39'!Y30</f>
        <v>12</v>
      </c>
      <c r="G31" s="117">
        <v>26</v>
      </c>
      <c r="O31" s="49">
        <v>210</v>
      </c>
      <c r="P31" s="429" t="s">
        <v>582</v>
      </c>
      <c r="Q31" s="428">
        <v>868757</v>
      </c>
      <c r="R31" s="428">
        <v>843054</v>
      </c>
    </row>
    <row r="32" spans="1:18" x14ac:dyDescent="0.2">
      <c r="A32" s="159" t="s">
        <v>19</v>
      </c>
      <c r="B32" s="3" t="s">
        <v>275</v>
      </c>
      <c r="C32" s="174">
        <f>'1'!S31+'2'!S31+'3'!S31+'4'!S31+'5'!S31+'6'!S31+'7'!S31+'8'!S31+'9'!S31+'10'!S31+'11'!S31+'12'!S31+'13'!S31+'14'!S31+'15'!S31+'16'!S31+'17'!S31+'18'!S31+'19'!S31+'20'!S31+'21'!S31+'22'!S31+'23'!S31+'24'!S31+'25'!S31+'26'!S31+'27'!S31+'28'!S31+'29'!S31+'30'!S31+'31'!S31+'32'!S31+'33'!S31+'34'!S31+'35'!S31+'36'!S31+'37'!S31+'38'!S31+'39'!S31</f>
        <v>249.43644464075021</v>
      </c>
      <c r="D32" s="193">
        <f>'1'!U31+'2'!U31+'3'!U31+'4'!U31+'5'!U31+'6'!U31+'7'!U31+'8'!U31+'9'!U31+'10'!U31+'11'!U31+'12'!U31+'13'!U31+'14'!U31+'15'!U31+'16'!U31+'17'!U31+'18'!U31+'19'!U31+'20'!U31+'21'!U31+'22'!U31+'23'!U31+'24'!U31+'25'!U31+'26'!U31+'27'!U31+'28'!U31+'29'!U31+'30'!U31+'31'!U31+'32'!U31+'33'!U31+'34'!U31+'35'!U31+'36'!U31+'37'!U31+'38'!U31+'39'!U31</f>
        <v>174.42758048287433</v>
      </c>
      <c r="E32" s="120">
        <f>'1'!W31+'2'!W31+'3'!W31+'4'!W31+'5'!W31+'6'!W31+'7'!W31+'8'!W31+'9'!W31+'10'!W31+'11'!W31+'12'!W31+'13'!W31+'14'!W31+'15'!W31+'16'!W31+'17'!W31+'18'!W31+'19'!W31+'20'!W31+'21'!W31+'22'!W31+'23'!W31+'24'!W31+'25'!W31+'26'!W31+'27'!W31+'28'!W31+'29'!W31+'30'!W31+'31'!W31+'32'!W31+'33'!W31+'34'!W31+'35'!W31+'36'!W31+'37'!W31+'38'!W31+'39'!W31</f>
        <v>48</v>
      </c>
      <c r="F32" s="172">
        <f>'1'!Y31+'2'!Y31+'3'!Y31+'4'!Y31+'5'!Y31+'6'!Y31+'7'!Y31+'8'!Y31+'9'!Y31+'10'!Y31+'11'!Y31+'12'!Y31+'13'!Y31+'14'!Y31+'15'!Y31+'16'!Y31+'17'!Y31+'18'!Y31+'19'!Y31+'20'!Y31+'21'!Y31+'22'!Y31+'23'!Y31+'24'!Y31+'25'!Y31+'26'!Y31+'27'!Y31+'28'!Y31+'29'!Y31+'30'!Y31+'31'!Y31+'32'!Y31+'33'!Y31+'34'!Y31+'35'!Y31+'36'!Y31+'37'!Y31+'38'!Y31+'39'!Y31</f>
        <v>31</v>
      </c>
      <c r="G32" s="117">
        <v>27</v>
      </c>
      <c r="O32" s="49">
        <v>216</v>
      </c>
      <c r="P32" s="429" t="s">
        <v>583</v>
      </c>
      <c r="Q32" s="428">
        <v>536118</v>
      </c>
      <c r="R32" s="428">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219.2197688665585</v>
      </c>
      <c r="D33" s="193">
        <f>'1'!U32+'2'!U32+'3'!U32+'4'!U32+'5'!U32+'6'!U32+'7'!U32+'8'!U32+'9'!U32+'10'!U32+'11'!U32+'12'!U32+'13'!U32+'14'!U32+'15'!U32+'16'!U32+'17'!U32+'18'!U32+'19'!U32+'20'!U32+'21'!U32+'22'!U32+'23'!U32+'24'!U32+'25'!U32+'26'!U32+'27'!U32+'28'!U32+'29'!U32+'30'!U32+'31'!U32+'32'!U32+'33'!U32+'34'!U32+'35'!U32+'36'!U32+'37'!U32+'38'!U32+'39'!U32</f>
        <v>140.9862505696114</v>
      </c>
      <c r="E33" s="120">
        <f>'1'!W32+'2'!W32+'3'!W32+'4'!W32+'5'!W32+'6'!W32+'7'!W32+'8'!W32+'9'!W32+'10'!W32+'11'!W32+'12'!W32+'13'!W32+'14'!W32+'15'!W32+'16'!W32+'17'!W32+'18'!W32+'19'!W32+'20'!W32+'21'!W32+'22'!W32+'23'!W32+'24'!W32+'25'!W32+'26'!W32+'27'!W32+'28'!W32+'29'!W32+'30'!W32+'31'!W32+'32'!W32+'33'!W32+'34'!W32+'35'!W32+'36'!W32+'37'!W32+'38'!W32+'39'!W32</f>
        <v>5</v>
      </c>
      <c r="F33" s="172">
        <f>'1'!Y32+'2'!Y32+'3'!Y32+'4'!Y32+'5'!Y32+'6'!Y32+'7'!Y32+'8'!Y32+'9'!Y32+'10'!Y32+'11'!Y32+'12'!Y32+'13'!Y32+'14'!Y32+'15'!Y32+'16'!Y32+'17'!Y32+'18'!Y32+'19'!Y32+'20'!Y32+'21'!Y32+'22'!Y32+'23'!Y32+'24'!Y32+'25'!Y32+'26'!Y32+'27'!Y32+'28'!Y32+'29'!Y32+'30'!Y32+'31'!Y32+'32'!Y32+'33'!Y32+'34'!Y32+'35'!Y32+'36'!Y32+'37'!Y32+'38'!Y32+'39'!Y32</f>
        <v>5</v>
      </c>
      <c r="G33" s="117">
        <v>28</v>
      </c>
      <c r="O33" s="49">
        <v>381</v>
      </c>
      <c r="P33" s="429" t="s">
        <v>584</v>
      </c>
      <c r="Q33" s="428">
        <v>162441</v>
      </c>
      <c r="R33" s="428">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269.61799632567903</v>
      </c>
      <c r="D34" s="193">
        <f>'1'!U33+'2'!U33+'3'!U33+'4'!U33+'5'!U33+'6'!U33+'7'!U33+'8'!U33+'9'!U33+'10'!U33+'11'!U33+'12'!U33+'13'!U33+'14'!U33+'15'!U33+'16'!U33+'17'!U33+'18'!U33+'19'!U33+'20'!U33+'21'!U33+'22'!U33+'23'!U33+'24'!U33+'25'!U33+'26'!U33+'27'!U33+'28'!U33+'29'!U33+'30'!U33+'31'!U33+'32'!U33+'33'!U33+'34'!U33+'35'!U33+'36'!U33+'37'!U33+'38'!U33+'39'!U33</f>
        <v>226.91388671581043</v>
      </c>
      <c r="E34" s="120">
        <f>'1'!W33+'2'!W33+'3'!W33+'4'!W33+'5'!W33+'6'!W33+'7'!W33+'8'!W33+'9'!W33+'10'!W33+'11'!W33+'12'!W33+'13'!W33+'14'!W33+'15'!W33+'16'!W33+'17'!W33+'18'!W33+'19'!W33+'20'!W33+'21'!W33+'22'!W33+'23'!W33+'24'!W33+'25'!W33+'26'!W33+'27'!W33+'28'!W33+'29'!W33+'30'!W33+'31'!W33+'32'!W33+'33'!W33+'34'!W33+'35'!W33+'36'!W33+'37'!W33+'38'!W33+'39'!W33</f>
        <v>2</v>
      </c>
      <c r="F34" s="172">
        <f>'1'!Y33+'2'!Y33+'3'!Y33+'4'!Y33+'5'!Y33+'6'!Y33+'7'!Y33+'8'!Y33+'9'!Y33+'10'!Y33+'11'!Y33+'12'!Y33+'13'!Y33+'14'!Y33+'15'!Y33+'16'!Y33+'17'!Y33+'18'!Y33+'19'!Y33+'20'!Y33+'21'!Y33+'22'!Y33+'23'!Y33+'24'!Y33+'25'!Y33+'26'!Y33+'27'!Y33+'28'!Y33+'29'!Y33+'30'!Y33+'31'!Y33+'32'!Y33+'33'!Y33+'34'!Y33+'35'!Y33+'36'!Y33+'37'!Y33+'38'!Y33+'39'!Y33</f>
        <v>1</v>
      </c>
      <c r="G34" s="117">
        <v>29</v>
      </c>
      <c r="O34" s="49">
        <v>382</v>
      </c>
      <c r="P34" s="429" t="s">
        <v>585</v>
      </c>
      <c r="Q34" s="428">
        <v>178102</v>
      </c>
      <c r="R34" s="428">
        <v>194975</v>
      </c>
    </row>
    <row r="35" spans="1:18" x14ac:dyDescent="0.2">
      <c r="A35" s="159" t="s">
        <v>22</v>
      </c>
      <c r="B35" s="3" t="s">
        <v>378</v>
      </c>
      <c r="C35" s="174">
        <f>'1'!S34+'2'!S34+'3'!S34+'4'!S34+'5'!S34+'6'!S34+'7'!S34+'8'!S34+'9'!S34+'10'!S34+'11'!S34+'12'!S34+'13'!S34+'14'!S34+'15'!S34+'16'!S34+'17'!S34+'18'!S34+'19'!S34+'20'!S34+'21'!S34+'22'!S34+'23'!S34+'24'!S34+'25'!S34+'26'!S34+'27'!S34+'28'!S34+'29'!S34+'30'!S34+'31'!S34+'32'!S34+'33'!S34+'34'!S34+'35'!S34+'36'!S34+'37'!S34+'38'!S34+'39'!S34</f>
        <v>193.22148591828929</v>
      </c>
      <c r="D35" s="193">
        <f>'1'!U34+'2'!U34+'3'!U34+'4'!U34+'5'!U34+'6'!U34+'7'!U34+'8'!U34+'9'!U34+'10'!U34+'11'!U34+'12'!U34+'13'!U34+'14'!U34+'15'!U34+'16'!U34+'17'!U34+'18'!U34+'19'!U34+'20'!U34+'21'!U34+'22'!U34+'23'!U34+'24'!U34+'25'!U34+'26'!U34+'27'!U34+'28'!U34+'29'!U34+'30'!U34+'31'!U34+'32'!U34+'33'!U34+'34'!U34+'35'!U34+'36'!U34+'37'!U34+'38'!U34+'39'!U34</f>
        <v>125.3515589851776</v>
      </c>
      <c r="E35" s="120">
        <f>'1'!W34+'2'!W34+'3'!W34+'4'!W34+'5'!W34+'6'!W34+'7'!W34+'8'!W34+'9'!W34+'10'!W34+'11'!W34+'12'!W34+'13'!W34+'14'!W34+'15'!W34+'16'!W34+'17'!W34+'18'!W34+'19'!W34+'20'!W34+'21'!W34+'22'!W34+'23'!W34+'24'!W34+'25'!W34+'26'!W34+'27'!W34+'28'!W34+'29'!W34+'30'!W34+'31'!W34+'32'!W34+'33'!W34+'34'!W34+'35'!W34+'36'!W34+'37'!W34+'38'!W34+'39'!W34</f>
        <v>9</v>
      </c>
      <c r="F35" s="172">
        <f>'1'!Y34+'2'!Y34+'3'!Y34+'4'!Y34+'5'!Y34+'6'!Y34+'7'!Y34+'8'!Y34+'9'!Y34+'10'!Y34+'11'!Y34+'12'!Y34+'13'!Y34+'14'!Y34+'15'!Y34+'16'!Y34+'17'!Y34+'18'!Y34+'19'!Y34+'20'!Y34+'21'!Y34+'22'!Y34+'23'!Y34+'24'!Y34+'25'!Y34+'26'!Y34+'27'!Y34+'28'!Y34+'29'!Y34+'30'!Y34+'31'!Y34+'32'!Y34+'33'!Y34+'34'!Y34+'35'!Y34+'36'!Y34+'37'!Y34+'38'!Y34+'39'!Y34</f>
        <v>8</v>
      </c>
      <c r="G35" s="117">
        <v>30</v>
      </c>
      <c r="O35" s="49"/>
      <c r="P35" s="429" t="s">
        <v>566</v>
      </c>
      <c r="Q35" s="428">
        <v>1278601</v>
      </c>
      <c r="R35" s="428">
        <v>1266442</v>
      </c>
    </row>
    <row r="36" spans="1:18" x14ac:dyDescent="0.2">
      <c r="A36" s="159" t="s">
        <v>23</v>
      </c>
      <c r="B36" s="3" t="s">
        <v>194</v>
      </c>
      <c r="C36" s="174">
        <f>'1'!S35+'2'!S35+'3'!S35+'4'!S35+'5'!S35+'6'!S35+'7'!S35+'8'!S35+'9'!S35+'10'!S35+'11'!S35+'12'!S35+'13'!S35+'14'!S35+'15'!S35+'16'!S35+'17'!S35+'18'!S35+'19'!S35+'20'!S35+'21'!S35+'22'!S35+'23'!S35+'24'!S35+'25'!S35+'26'!S35+'27'!S35+'28'!S35+'29'!S35+'30'!S35+'31'!S35+'32'!S35+'33'!S35+'34'!S35+'35'!S35+'36'!S35+'37'!S35+'38'!S35+'39'!S35</f>
        <v>169.01020943646887</v>
      </c>
      <c r="D36" s="193">
        <f>'1'!U35+'2'!U35+'3'!U35+'4'!U35+'5'!U35+'6'!U35+'7'!U35+'8'!U35+'9'!U35+'10'!U35+'11'!U35+'12'!U35+'13'!U35+'14'!U35+'15'!U35+'16'!U35+'17'!U35+'18'!U35+'19'!U35+'20'!U35+'21'!U35+'22'!U35+'23'!U35+'24'!U35+'25'!U35+'26'!U35+'27'!U35+'28'!U35+'29'!U35+'30'!U35+'31'!U35+'32'!U35+'33'!U35+'34'!U35+'35'!U35+'36'!U35+'37'!U35+'38'!U35+'39'!U35</f>
        <v>87.293754382496374</v>
      </c>
      <c r="E36" s="120">
        <f>'1'!W35+'2'!W35+'3'!W35+'4'!W35+'5'!W35+'6'!W35+'7'!W35+'8'!W35+'9'!W35+'10'!W35+'11'!W35+'12'!W35+'13'!W35+'14'!W35+'15'!W35+'16'!W35+'17'!W35+'18'!W35+'19'!W35+'20'!W35+'21'!W35+'22'!W35+'23'!W35+'24'!W35+'25'!W35+'26'!W35+'27'!W35+'28'!W35+'29'!W35+'30'!W35+'31'!W35+'32'!W35+'33'!W35+'34'!W35+'35'!W35+'36'!W35+'37'!W35+'38'!W35+'39'!W35</f>
        <v>3</v>
      </c>
      <c r="F36" s="172">
        <f>'1'!Y35+'2'!Y35+'3'!Y35+'4'!Y35+'5'!Y35+'6'!Y35+'7'!Y35+'8'!Y35+'9'!Y35+'10'!Y35+'11'!Y35+'12'!Y35+'13'!Y35+'14'!Y35+'15'!Y35+'16'!Y35+'17'!Y35+'18'!Y35+'19'!Y35+'20'!Y35+'21'!Y35+'22'!Y35+'23'!Y35+'24'!Y35+'25'!Y35+'26'!Y35+'27'!Y35+'28'!Y35+'29'!Y35+'30'!Y35+'31'!Y35+'32'!Y35+'33'!Y35+'34'!Y35+'35'!Y35+'36'!Y35+'37'!Y35+'38'!Y35+'39'!Y35</f>
        <v>4</v>
      </c>
      <c r="G36" s="117">
        <v>31</v>
      </c>
      <c r="O36" s="49">
        <v>213</v>
      </c>
      <c r="P36" s="429" t="s">
        <v>586</v>
      </c>
      <c r="Q36" s="428">
        <v>145212</v>
      </c>
      <c r="R36" s="428">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125.49312197498524</v>
      </c>
      <c r="D37" s="193">
        <f>'1'!U36+'2'!U36+'3'!U36+'4'!U36+'5'!U36+'6'!U36+'7'!U36+'8'!U36+'9'!U36+'10'!U36+'11'!U36+'12'!U36+'13'!U36+'14'!U36+'15'!U36+'16'!U36+'17'!U36+'18'!U36+'19'!U36+'20'!U36+'21'!U36+'22'!U36+'23'!U36+'24'!U36+'25'!U36+'26'!U36+'27'!U36+'28'!U36+'29'!U36+'30'!U36+'31'!U36+'32'!U36+'33'!U36+'34'!U36+'35'!U36+'36'!U36+'37'!U36+'38'!U36+'39'!U36</f>
        <v>88.266672040820879</v>
      </c>
      <c r="E37" s="120">
        <f>'1'!W36+'2'!W36+'3'!W36+'4'!W36+'5'!W36+'6'!W36+'7'!W36+'8'!W36+'9'!W36+'10'!W36+'11'!W36+'12'!W36+'13'!W36+'14'!W36+'15'!W36+'16'!W36+'17'!W36+'18'!W36+'19'!W36+'20'!W36+'21'!W36+'22'!W36+'23'!W36+'24'!W36+'25'!W36+'26'!W36+'27'!W36+'28'!W36+'29'!W36+'30'!W36+'31'!W36+'32'!W36+'33'!W36+'34'!W36+'35'!W36+'36'!W36+'37'!W36+'38'!W36+'39'!W36</f>
        <v>6</v>
      </c>
      <c r="F37" s="172">
        <f>'1'!Y36+'2'!Y36+'3'!Y36+'4'!Y36+'5'!Y36+'6'!Y36+'7'!Y36+'8'!Y36+'9'!Y36+'10'!Y36+'11'!Y36+'12'!Y36+'13'!Y36+'14'!Y36+'15'!Y36+'16'!Y36+'17'!Y36+'18'!Y36+'19'!Y36+'20'!Y36+'21'!Y36+'22'!Y36+'23'!Y36+'24'!Y36+'25'!Y36+'26'!Y36+'27'!Y36+'28'!Y36+'29'!Y36+'30'!Y36+'31'!Y36+'32'!Y36+'33'!Y36+'34'!Y36+'35'!Y36+'36'!Y36+'37'!Y36+'38'!Y36+'39'!Y36</f>
        <v>8</v>
      </c>
      <c r="G37" s="117">
        <v>32</v>
      </c>
      <c r="O37" s="49">
        <v>215</v>
      </c>
      <c r="P37" s="429" t="s">
        <v>587</v>
      </c>
      <c r="Q37" s="428">
        <v>296081</v>
      </c>
      <c r="R37" s="428">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121.35041141458912</v>
      </c>
      <c r="D38" s="193">
        <f>'1'!U37+'2'!U37+'3'!U37+'4'!U37+'5'!U37+'6'!U37+'7'!U37+'8'!U37+'9'!U37+'10'!U37+'11'!U37+'12'!U37+'13'!U37+'14'!U37+'15'!U37+'16'!U37+'17'!U37+'18'!U37+'19'!U37+'20'!U37+'21'!U37+'22'!U37+'23'!U37+'24'!U37+'25'!U37+'26'!U37+'27'!U37+'28'!U37+'29'!U37+'30'!U37+'31'!U37+'32'!U37+'33'!U37+'34'!U37+'35'!U37+'36'!U37+'37'!U37+'38'!U37+'39'!U37</f>
        <v>85.96459382071194</v>
      </c>
      <c r="E38" s="120">
        <f>'1'!W37+'2'!W37+'3'!W37+'4'!W37+'5'!W37+'6'!W37+'7'!W37+'8'!W37+'9'!W37+'10'!W37+'11'!W37+'12'!W37+'13'!W37+'14'!W37+'15'!W37+'16'!W37+'17'!W37+'18'!W37+'19'!W37+'20'!W37+'21'!W37+'22'!W37+'23'!W37+'24'!W37+'25'!W37+'26'!W37+'27'!W37+'28'!W37+'29'!W37+'30'!W37+'31'!W37+'32'!W37+'33'!W37+'34'!W37+'35'!W37+'36'!W37+'37'!W37+'38'!W37+'39'!W37</f>
        <v>9</v>
      </c>
      <c r="F38" s="172">
        <f>'1'!Y37+'2'!Y37+'3'!Y37+'4'!Y37+'5'!Y37+'6'!Y37+'7'!Y37+'8'!Y37+'9'!Y37+'10'!Y37+'11'!Y37+'12'!Y37+'13'!Y37+'14'!Y37+'15'!Y37+'16'!Y37+'17'!Y37+'18'!Y37+'19'!Y37+'20'!Y37+'21'!Y37+'22'!Y37+'23'!Y37+'24'!Y37+'25'!Y37+'26'!Y37+'27'!Y37+'28'!Y37+'29'!Y37+'30'!Y37+'31'!Y37+'32'!Y37+'33'!Y37+'34'!Y37+'35'!Y37+'36'!Y37+'37'!Y37+'38'!Y37+'39'!Y37</f>
        <v>6</v>
      </c>
      <c r="G38" s="117">
        <v>33</v>
      </c>
      <c r="O38" s="49">
        <v>218</v>
      </c>
      <c r="P38" s="429" t="s">
        <v>588</v>
      </c>
      <c r="Q38" s="428">
        <v>258553</v>
      </c>
      <c r="R38" s="428">
        <v>243824</v>
      </c>
    </row>
    <row r="39" spans="1:18" x14ac:dyDescent="0.2">
      <c r="A39" s="159" t="s">
        <v>26</v>
      </c>
      <c r="B39" s="3" t="s">
        <v>277</v>
      </c>
      <c r="C39" s="174">
        <f>'1'!S38+'2'!S38+'3'!S38+'4'!S38+'5'!S38+'6'!S38+'7'!S38+'8'!S38+'9'!S38+'10'!S38+'11'!S38+'12'!S38+'13'!S38+'14'!S38+'15'!S38+'16'!S38+'17'!S38+'18'!S38+'19'!S38+'20'!S38+'21'!S38+'22'!S38+'23'!S38+'24'!S38+'25'!S38+'26'!S38+'27'!S38+'28'!S38+'29'!S38+'30'!S38+'31'!S38+'32'!S38+'33'!S38+'34'!S38+'35'!S38+'36'!S38+'37'!S38+'38'!S38+'39'!S38</f>
        <v>130.7598419222299</v>
      </c>
      <c r="D39" s="193">
        <f>'1'!U38+'2'!U38+'3'!U38+'4'!U38+'5'!U38+'6'!U38+'7'!U38+'8'!U38+'9'!U38+'10'!U38+'11'!U38+'12'!U38+'13'!U38+'14'!U38+'15'!U38+'16'!U38+'17'!U38+'18'!U38+'19'!U38+'20'!U38+'21'!U38+'22'!U38+'23'!U38+'24'!U38+'25'!U38+'26'!U38+'27'!U38+'28'!U38+'29'!U38+'30'!U38+'31'!U38+'32'!U38+'33'!U38+'34'!U38+'35'!U38+'36'!U38+'37'!U38+'38'!U38+'39'!U38</f>
        <v>71.643491555038423</v>
      </c>
      <c r="E39" s="120">
        <f>'1'!W38+'2'!W38+'3'!W38+'4'!W38+'5'!W38+'6'!W38+'7'!W38+'8'!W38+'9'!W38+'10'!W38+'11'!W38+'12'!W38+'13'!W38+'14'!W38+'15'!W38+'16'!W38+'17'!W38+'18'!W38+'19'!W38+'20'!W38+'21'!W38+'22'!W38+'23'!W38+'24'!W38+'25'!W38+'26'!W38+'27'!W38+'28'!W38+'29'!W38+'30'!W38+'31'!W38+'32'!W38+'33'!W38+'34'!W38+'35'!W38+'36'!W38+'37'!W38+'38'!W38+'39'!W38</f>
        <v>14</v>
      </c>
      <c r="F39" s="172">
        <f>'1'!Y38+'2'!Y38+'3'!Y38+'4'!Y38+'5'!Y38+'6'!Y38+'7'!Y38+'8'!Y38+'9'!Y38+'10'!Y38+'11'!Y38+'12'!Y38+'13'!Y38+'14'!Y38+'15'!Y38+'16'!Y38+'17'!Y38+'18'!Y38+'19'!Y38+'20'!Y38+'21'!Y38+'22'!Y38+'23'!Y38+'24'!Y38+'25'!Y38+'26'!Y38+'27'!Y38+'28'!Y38+'29'!Y38+'30'!Y38+'31'!Y38+'32'!Y38+'33'!Y38+'34'!Y38+'35'!Y38+'36'!Y38+'37'!Y38+'38'!Y38+'39'!Y38</f>
        <v>14</v>
      </c>
      <c r="G39" s="117">
        <v>34</v>
      </c>
      <c r="O39" s="49">
        <v>220</v>
      </c>
      <c r="P39" s="429" t="s">
        <v>589</v>
      </c>
      <c r="Q39" s="428">
        <v>236199</v>
      </c>
      <c r="R39" s="428">
        <v>216961</v>
      </c>
    </row>
    <row r="40" spans="1:18" x14ac:dyDescent="0.2">
      <c r="A40" s="159" t="s">
        <v>51</v>
      </c>
      <c r="B40" s="3" t="s">
        <v>368</v>
      </c>
      <c r="C40" s="174">
        <f>'1'!S39+'2'!S39+'3'!S39+'4'!S39+'5'!S39+'6'!S39+'7'!S39+'8'!S39+'9'!S39+'10'!S39+'11'!S39+'12'!S39+'13'!S39+'14'!S39+'15'!S39+'16'!S39+'17'!S39+'18'!S39+'19'!S39+'20'!S39+'21'!S39+'22'!S39+'23'!S39+'24'!S39+'25'!S39+'26'!S39+'27'!S39+'28'!S39+'29'!S39+'30'!S39+'31'!S39+'32'!S39+'33'!S39+'34'!S39+'35'!S39+'36'!S39+'37'!S39+'38'!S39+'39'!S39</f>
        <v>109.63961887235462</v>
      </c>
      <c r="D40" s="193">
        <f>'1'!U39+'2'!U39+'3'!U39+'4'!U39+'5'!U39+'6'!U39+'7'!U39+'8'!U39+'9'!U39+'10'!U39+'11'!U39+'12'!U39+'13'!U39+'14'!U39+'15'!U39+'16'!U39+'17'!U39+'18'!U39+'19'!U39+'20'!U39+'21'!U39+'22'!U39+'23'!U39+'24'!U39+'25'!U39+'26'!U39+'27'!U39+'28'!U39+'29'!U39+'30'!U39+'31'!U39+'32'!U39+'33'!U39+'34'!U39+'35'!U39+'36'!U39+'37'!U39+'38'!U39+'39'!U39</f>
        <v>61.019168823841859</v>
      </c>
      <c r="E40" s="120">
        <f>'1'!W39+'2'!W39+'3'!W39+'4'!W39+'5'!W39+'6'!W39+'7'!W39+'8'!W39+'9'!W39+'10'!W39+'11'!W39+'12'!W39+'13'!W39+'14'!W39+'15'!W39+'16'!W39+'17'!W39+'18'!W39+'19'!W39+'20'!W39+'21'!W39+'22'!W39+'23'!W39+'24'!W39+'25'!W39+'26'!W39+'27'!W39+'28'!W39+'29'!W39+'30'!W39+'31'!W39+'32'!W39+'33'!W39+'34'!W39+'35'!W39+'36'!W39+'37'!W39+'38'!W39+'39'!W39</f>
        <v>22</v>
      </c>
      <c r="F40" s="172">
        <f>'1'!Y39+'2'!Y39+'3'!Y39+'4'!Y39+'5'!Y39+'6'!Y39+'7'!Y39+'8'!Y39+'9'!Y39+'10'!Y39+'11'!Y39+'12'!Y39+'13'!Y39+'14'!Y39+'15'!Y39+'16'!Y39+'17'!Y39+'18'!Y39+'19'!Y39+'20'!Y39+'21'!Y39+'22'!Y39+'23'!Y39+'24'!Y39+'25'!Y39+'26'!Y39+'27'!Y39+'28'!Y39+'29'!Y39+'30'!Y39+'31'!Y39+'32'!Y39+'33'!Y39+'34'!Y39+'35'!Y39+'36'!Y39+'37'!Y39+'38'!Y39+'39'!Y39</f>
        <v>18</v>
      </c>
      <c r="G40" s="117">
        <v>35</v>
      </c>
      <c r="O40" s="49">
        <v>228</v>
      </c>
      <c r="P40" s="429" t="s">
        <v>519</v>
      </c>
      <c r="Q40" s="428">
        <v>278667</v>
      </c>
      <c r="R40" s="428">
        <v>294992</v>
      </c>
    </row>
    <row r="41" spans="1:18" x14ac:dyDescent="0.2">
      <c r="A41" s="159" t="s">
        <v>195</v>
      </c>
      <c r="B41" s="3" t="s">
        <v>41</v>
      </c>
      <c r="C41" s="174">
        <f>'1'!S40+'2'!S40+'3'!S40+'4'!S40+'5'!S40+'6'!S40+'7'!S40+'8'!S40+'9'!S40+'10'!S40+'11'!S40+'12'!S40+'13'!S40+'14'!S40+'15'!S40+'16'!S40+'17'!S40+'18'!S40+'19'!S40+'20'!S40+'21'!S40+'22'!S40+'23'!S40+'24'!S40+'25'!S40+'26'!S40+'27'!S40+'28'!S40+'29'!S40+'30'!S40+'31'!S40+'32'!S40+'33'!S40+'34'!S40+'35'!S40+'36'!S40+'37'!S40+'38'!S40+'39'!S40</f>
        <v>283.87584039563018</v>
      </c>
      <c r="D41" s="193">
        <f>'1'!U40+'2'!U40+'3'!U40+'4'!U40+'5'!U40+'6'!U40+'7'!U40+'8'!U40+'9'!U40+'10'!U40+'11'!U40+'12'!U40+'13'!U40+'14'!U40+'15'!U40+'16'!U40+'17'!U40+'18'!U40+'19'!U40+'20'!U40+'21'!U40+'22'!U40+'23'!U40+'24'!U40+'25'!U40+'26'!U40+'27'!U40+'28'!U40+'29'!U40+'30'!U40+'31'!U40+'32'!U40+'33'!U40+'34'!U40+'35'!U40+'36'!U40+'37'!U40+'38'!U40+'39'!U40</f>
        <v>170.06107972228764</v>
      </c>
      <c r="E41" s="120">
        <f>'1'!W40+'2'!W40+'3'!W40+'4'!W40+'5'!W40+'6'!W40+'7'!W40+'8'!W40+'9'!W40+'10'!W40+'11'!W40+'12'!W40+'13'!W40+'14'!W40+'15'!W40+'16'!W40+'17'!W40+'18'!W40+'19'!W40+'20'!W40+'21'!W40+'22'!W40+'23'!W40+'24'!W40+'25'!W40+'26'!W40+'27'!W40+'28'!W40+'29'!W40+'30'!W40+'31'!W40+'32'!W40+'33'!W40+'34'!W40+'35'!W40+'36'!W40+'37'!W40+'38'!W40+'39'!W40</f>
        <v>26</v>
      </c>
      <c r="F41" s="172">
        <f>'1'!Y40+'2'!Y40+'3'!Y40+'4'!Y40+'5'!Y40+'6'!Y40+'7'!Y40+'8'!Y40+'9'!Y40+'10'!Y40+'11'!Y40+'12'!Y40+'13'!Y40+'14'!Y40+'15'!Y40+'16'!Y40+'17'!Y40+'18'!Y40+'19'!Y40+'20'!Y40+'21'!Y40+'22'!Y40+'23'!Y40+'24'!Y40+'25'!Y40+'26'!Y40+'27'!Y40+'28'!Y40+'29'!Y40+'30'!Y40+'31'!Y40+'32'!Y40+'33'!Y40+'34'!Y40+'35'!Y40+'36'!Y40+'37'!Y40+'38'!Y40+'39'!Y40</f>
        <v>21</v>
      </c>
      <c r="G41" s="117">
        <v>36</v>
      </c>
      <c r="O41" s="49">
        <v>365</v>
      </c>
      <c r="P41" s="429" t="s">
        <v>522</v>
      </c>
      <c r="Q41" s="428">
        <v>63889</v>
      </c>
      <c r="R41" s="428">
        <v>64190</v>
      </c>
    </row>
    <row r="42" spans="1:18" x14ac:dyDescent="0.2">
      <c r="A42" s="159" t="s">
        <v>372</v>
      </c>
      <c r="B42" s="3" t="s">
        <v>346</v>
      </c>
      <c r="C42" s="174">
        <f>'1'!S41+'2'!S41+'3'!S41+'4'!S41+'5'!S41+'6'!S41+'7'!S41+'8'!S41+'9'!S41+'10'!S41+'11'!S41+'12'!S41+'13'!S41+'14'!S41+'15'!S41+'16'!S41+'17'!S41+'18'!S41+'19'!S41+'20'!S41+'21'!S41+'22'!S41+'23'!S41+'24'!S41+'25'!S41+'26'!S41+'27'!S41+'28'!S41+'29'!S41+'30'!S41+'31'!S41+'32'!S41+'33'!S41+'34'!S41+'35'!S41+'36'!S41+'37'!S41+'38'!S41+'39'!S41</f>
        <v>154.25744540299442</v>
      </c>
      <c r="D42" s="193">
        <f>'1'!U41+'2'!U41+'3'!U41+'4'!U41+'5'!U41+'6'!U41+'7'!U41+'8'!U41+'9'!U41+'10'!U41+'11'!U41+'12'!U41+'13'!U41+'14'!U41+'15'!U41+'16'!U41+'17'!U41+'18'!U41+'19'!U41+'20'!U41+'21'!U41+'22'!U41+'23'!U41+'24'!U41+'25'!U41+'26'!U41+'27'!U41+'28'!U41+'29'!U41+'30'!U41+'31'!U41+'32'!U41+'33'!U41+'34'!U41+'35'!U41+'36'!U41+'37'!U41+'38'!U41+'39'!U41</f>
        <v>81.597421068014995</v>
      </c>
      <c r="E42" s="120">
        <f>'1'!W41+'2'!W41+'3'!W41+'4'!W41+'5'!W41+'6'!W41+'7'!W41+'8'!W41+'9'!W41+'10'!W41+'11'!W41+'12'!W41+'13'!W41+'14'!W41+'15'!W41+'16'!W41+'17'!W41+'18'!W41+'19'!W41+'20'!W41+'21'!W41+'22'!W41+'23'!W41+'24'!W41+'25'!W41+'26'!W41+'27'!W41+'28'!W41+'29'!W41+'30'!W41+'31'!W41+'32'!W41+'33'!W41+'34'!W41+'35'!W41+'36'!W41+'37'!W41+'38'!W41+'39'!W41</f>
        <v>15</v>
      </c>
      <c r="F42" s="172">
        <f>'1'!Y41+'2'!Y41+'3'!Y41+'4'!Y41+'5'!Y41+'6'!Y41+'7'!Y41+'8'!Y41+'9'!Y41+'10'!Y41+'11'!Y41+'12'!Y41+'13'!Y41+'14'!Y41+'15'!Y41+'16'!Y41+'17'!Y41+'18'!Y41+'19'!Y41+'20'!Y41+'21'!Y41+'22'!Y41+'23'!Y41+'24'!Y41+'25'!Y41+'26'!Y41+'27'!Y41+'28'!Y41+'29'!Y41+'30'!Y41+'31'!Y41+'32'!Y41+'33'!Y41+'34'!Y41+'35'!Y41+'36'!Y41+'37'!Y41+'38'!Y41+'39'!Y41</f>
        <v>11</v>
      </c>
      <c r="G42" s="117">
        <v>37</v>
      </c>
      <c r="O42" s="49"/>
      <c r="P42" s="429" t="s">
        <v>590</v>
      </c>
      <c r="Q42" s="428">
        <v>2700326</v>
      </c>
      <c r="R42" s="428">
        <v>2598785</v>
      </c>
    </row>
    <row r="43" spans="1:18" x14ac:dyDescent="0.2">
      <c r="A43" s="159" t="s">
        <v>373</v>
      </c>
      <c r="B43" s="3" t="s">
        <v>279</v>
      </c>
      <c r="C43" s="174">
        <f>'1'!S42+'2'!S42+'3'!S42+'4'!S42+'5'!S42+'6'!S42+'7'!S42+'8'!S42+'9'!S42+'10'!S42+'11'!S42+'12'!S42+'13'!S42+'14'!S42+'15'!S42+'16'!S42+'17'!S42+'18'!S42+'19'!S42+'20'!S42+'21'!S42+'22'!S42+'23'!S42+'24'!S42+'25'!S42+'26'!S42+'27'!S42+'28'!S42+'29'!S42+'30'!S42+'31'!S42+'32'!S42+'33'!S42+'34'!S42+'35'!S42+'36'!S42+'37'!S42+'38'!S42+'39'!S42</f>
        <v>108.7028917164067</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29" t="s">
        <v>493</v>
      </c>
      <c r="Q43" s="428">
        <v>2444385</v>
      </c>
      <c r="R43" s="428">
        <v>2355693</v>
      </c>
    </row>
    <row r="44" spans="1:18" x14ac:dyDescent="0.2">
      <c r="A44" s="159" t="s">
        <v>374</v>
      </c>
      <c r="B44" s="3" t="s">
        <v>280</v>
      </c>
      <c r="C44" s="176">
        <f>'1'!S43+'2'!S43+'3'!S43+'4'!S43+'5'!S43+'6'!S43+'7'!S43+'8'!S43+'9'!S43+'10'!S43+'11'!S43+'12'!S43+'13'!S43+'14'!S43+'15'!S43+'16'!S43+'17'!S43+'18'!S43+'19'!S43+'20'!S43+'21'!S43+'22'!S43+'23'!S43+'24'!S43+'25'!S43+'26'!S43+'27'!S43+'28'!S43+'29'!S43+'30'!S43+'31'!S43+'32'!S43+'33'!S43+'34'!S43+'35'!S43+'36'!S43+'37'!S43+'38'!S43+'39'!S43</f>
        <v>120.70002330932408</v>
      </c>
      <c r="D44" s="193">
        <f>'1'!U43+'2'!U43+'3'!U43+'4'!U43+'5'!U43+'6'!U43+'7'!U43+'8'!U43+'9'!U43+'10'!U43+'11'!U43+'12'!U43+'13'!U43+'14'!U43+'15'!U43+'16'!U43+'17'!U43+'18'!U43+'19'!U43+'20'!U43+'21'!U43+'22'!U43+'23'!U43+'24'!U43+'25'!U43+'26'!U43+'27'!U43+'28'!U43+'29'!U43+'30'!U43+'31'!U43+'32'!U43+'33'!U43+'34'!U43+'35'!U43+'36'!U43+'37'!U43+'38'!U43+'39'!U43</f>
        <v>37.836509545438908</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0</v>
      </c>
      <c r="G44" s="117">
        <v>39</v>
      </c>
      <c r="O44" s="49">
        <v>442</v>
      </c>
      <c r="P44" s="429" t="s">
        <v>591</v>
      </c>
      <c r="Q44" s="428">
        <v>38269</v>
      </c>
      <c r="R44" s="428">
        <v>35368</v>
      </c>
    </row>
    <row r="45" spans="1:18" x14ac:dyDescent="0.2">
      <c r="A45" s="106"/>
      <c r="B45" s="94" t="s">
        <v>83</v>
      </c>
      <c r="C45" s="206">
        <f>SUM(C6:C44)</f>
        <v>5279.2837652022918</v>
      </c>
      <c r="D45" s="207">
        <f>SUM(D6:D44)</f>
        <v>2529.5990513933857</v>
      </c>
      <c r="E45" s="204">
        <f>SUM(E6:E44)</f>
        <v>327</v>
      </c>
      <c r="F45" s="205">
        <f>SUM(F6:F44)</f>
        <v>254</v>
      </c>
      <c r="G45" s="118"/>
      <c r="O45" s="49">
        <v>443</v>
      </c>
      <c r="P45" s="429" t="s">
        <v>592</v>
      </c>
      <c r="Q45" s="428">
        <v>183066</v>
      </c>
      <c r="R45" s="428">
        <v>173284</v>
      </c>
    </row>
    <row r="46" spans="1:18" x14ac:dyDescent="0.2">
      <c r="A46" s="397" t="str">
        <f>取引基本表!$E$1</f>
        <v>2015年姫路市産業連関表</v>
      </c>
      <c r="B46" s="399"/>
      <c r="C46" s="48"/>
      <c r="D46" s="48"/>
      <c r="E46" s="48"/>
      <c r="F46" s="48"/>
      <c r="G46" s="48"/>
      <c r="O46" s="49">
        <v>446</v>
      </c>
      <c r="P46" s="429" t="s">
        <v>527</v>
      </c>
      <c r="Q46" s="428">
        <v>34606</v>
      </c>
      <c r="R46" s="428">
        <v>34440</v>
      </c>
    </row>
    <row r="47" spans="1:18" x14ac:dyDescent="0.2">
      <c r="C47" s="208"/>
      <c r="D47" s="208"/>
      <c r="E47" s="208"/>
      <c r="F47" s="208"/>
      <c r="G47" s="48"/>
      <c r="O47" s="49"/>
      <c r="P47" s="429" t="s">
        <v>568</v>
      </c>
      <c r="Q47" s="428">
        <v>1115874</v>
      </c>
      <c r="R47" s="428">
        <v>1131429</v>
      </c>
    </row>
    <row r="48" spans="1:18" x14ac:dyDescent="0.2">
      <c r="C48" s="48"/>
      <c r="D48" s="48"/>
      <c r="E48" s="48"/>
      <c r="F48" s="48"/>
      <c r="G48" s="48"/>
      <c r="O48" s="49">
        <v>208</v>
      </c>
      <c r="P48" s="429" t="s">
        <v>593</v>
      </c>
      <c r="Q48" s="428">
        <v>178175</v>
      </c>
      <c r="R48" s="428">
        <v>205903</v>
      </c>
    </row>
    <row r="49" spans="3:18" x14ac:dyDescent="0.2">
      <c r="C49" s="48"/>
      <c r="D49" s="48"/>
      <c r="E49" s="48"/>
      <c r="F49" s="48"/>
      <c r="G49" s="48"/>
      <c r="O49" s="49">
        <v>212</v>
      </c>
      <c r="P49" s="429" t="s">
        <v>594</v>
      </c>
      <c r="Q49" s="428">
        <v>264770</v>
      </c>
      <c r="R49" s="428">
        <v>271944</v>
      </c>
    </row>
    <row r="50" spans="3:18" x14ac:dyDescent="0.2">
      <c r="O50" s="49">
        <v>227</v>
      </c>
      <c r="P50" s="429" t="s">
        <v>518</v>
      </c>
      <c r="Q50" s="428">
        <v>120665</v>
      </c>
      <c r="R50" s="428">
        <v>111832</v>
      </c>
    </row>
    <row r="51" spans="3:18" x14ac:dyDescent="0.2">
      <c r="O51" s="49">
        <v>229</v>
      </c>
      <c r="P51" s="429" t="s">
        <v>520</v>
      </c>
      <c r="Q51" s="428">
        <v>348616</v>
      </c>
      <c r="R51" s="428">
        <v>341914</v>
      </c>
    </row>
    <row r="52" spans="3:18" x14ac:dyDescent="0.2">
      <c r="O52" s="49">
        <v>464</v>
      </c>
      <c r="P52" s="429" t="s">
        <v>595</v>
      </c>
      <c r="Q52" s="428">
        <v>93387</v>
      </c>
      <c r="R52" s="428">
        <v>97242</v>
      </c>
    </row>
    <row r="53" spans="3:18" x14ac:dyDescent="0.2">
      <c r="O53" s="49">
        <v>481</v>
      </c>
      <c r="P53" s="429" t="s">
        <v>596</v>
      </c>
      <c r="Q53" s="428">
        <v>50484</v>
      </c>
      <c r="R53" s="428">
        <v>48645</v>
      </c>
    </row>
    <row r="54" spans="3:18" x14ac:dyDescent="0.2">
      <c r="O54" s="49">
        <v>501</v>
      </c>
      <c r="P54" s="429" t="s">
        <v>597</v>
      </c>
      <c r="Q54" s="428">
        <v>59777</v>
      </c>
      <c r="R54" s="428">
        <v>53949</v>
      </c>
    </row>
    <row r="55" spans="3:18" x14ac:dyDescent="0.2">
      <c r="O55" s="49"/>
      <c r="P55" s="429" t="s">
        <v>569</v>
      </c>
      <c r="Q55" s="428">
        <v>672561</v>
      </c>
      <c r="R55" s="428">
        <v>686870</v>
      </c>
    </row>
    <row r="56" spans="3:18" x14ac:dyDescent="0.2">
      <c r="O56" s="49">
        <v>209</v>
      </c>
      <c r="P56" s="429" t="s">
        <v>598</v>
      </c>
      <c r="Q56" s="428">
        <v>314928</v>
      </c>
      <c r="R56" s="428">
        <v>299944</v>
      </c>
    </row>
    <row r="57" spans="3:18" x14ac:dyDescent="0.2">
      <c r="O57" s="49">
        <v>222</v>
      </c>
      <c r="P57" s="429" t="s">
        <v>599</v>
      </c>
      <c r="Q57" s="428">
        <v>83428</v>
      </c>
      <c r="R57" s="428">
        <v>79818</v>
      </c>
    </row>
    <row r="58" spans="3:18" x14ac:dyDescent="0.2">
      <c r="O58" s="49">
        <v>225</v>
      </c>
      <c r="P58" s="429" t="s">
        <v>600</v>
      </c>
      <c r="Q58" s="428">
        <v>171979</v>
      </c>
      <c r="R58" s="428">
        <v>211181</v>
      </c>
    </row>
    <row r="59" spans="3:18" x14ac:dyDescent="0.2">
      <c r="O59" s="49">
        <v>585</v>
      </c>
      <c r="P59" s="429" t="s">
        <v>531</v>
      </c>
      <c r="Q59" s="428">
        <v>56592</v>
      </c>
      <c r="R59" s="428">
        <v>53759</v>
      </c>
    </row>
    <row r="60" spans="3:18" x14ac:dyDescent="0.2">
      <c r="O60" s="49">
        <v>586</v>
      </c>
      <c r="P60" s="429" t="s">
        <v>601</v>
      </c>
      <c r="Q60" s="428">
        <v>45634</v>
      </c>
      <c r="R60" s="428">
        <v>42168</v>
      </c>
    </row>
    <row r="61" spans="3:18" x14ac:dyDescent="0.2">
      <c r="O61" s="49"/>
      <c r="P61" s="429" t="s">
        <v>570</v>
      </c>
      <c r="Q61" s="428">
        <v>474157</v>
      </c>
      <c r="R61" s="428">
        <v>451615</v>
      </c>
    </row>
    <row r="62" spans="3:18" x14ac:dyDescent="0.2">
      <c r="O62" s="49">
        <v>221</v>
      </c>
      <c r="P62" s="429" t="s">
        <v>602</v>
      </c>
      <c r="Q62" s="428">
        <v>216783</v>
      </c>
      <c r="R62" s="428">
        <v>209488</v>
      </c>
    </row>
    <row r="63" spans="3:18" x14ac:dyDescent="0.2">
      <c r="O63" s="49">
        <v>223</v>
      </c>
      <c r="P63" s="429" t="s">
        <v>603</v>
      </c>
      <c r="Q63" s="428">
        <v>257374</v>
      </c>
      <c r="R63" s="428">
        <v>242127</v>
      </c>
    </row>
    <row r="64" spans="3:18" x14ac:dyDescent="0.2">
      <c r="O64" s="49"/>
      <c r="P64" s="429" t="s">
        <v>571</v>
      </c>
      <c r="Q64" s="428">
        <v>469330</v>
      </c>
      <c r="R64" s="428">
        <v>445310</v>
      </c>
    </row>
    <row r="65" spans="15:18" x14ac:dyDescent="0.2">
      <c r="O65" s="49">
        <v>205</v>
      </c>
      <c r="P65" s="429" t="s">
        <v>604</v>
      </c>
      <c r="Q65" s="428">
        <v>160450</v>
      </c>
      <c r="R65" s="428">
        <v>151566</v>
      </c>
    </row>
    <row r="66" spans="15:18" x14ac:dyDescent="0.2">
      <c r="O66" s="49">
        <v>224</v>
      </c>
      <c r="P66" s="429" t="s">
        <v>515</v>
      </c>
      <c r="Q66" s="428">
        <v>161691</v>
      </c>
      <c r="R66" s="428">
        <v>152961</v>
      </c>
    </row>
    <row r="67" spans="15:18" x14ac:dyDescent="0.2">
      <c r="O67" s="438">
        <v>226</v>
      </c>
      <c r="P67" s="439" t="s">
        <v>605</v>
      </c>
      <c r="Q67" s="431">
        <v>147189</v>
      </c>
      <c r="R67" s="431">
        <v>140783</v>
      </c>
    </row>
    <row r="68" spans="15:18" x14ac:dyDescent="0.2">
      <c r="O68" t="s">
        <v>610</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D1" sqref="D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306</v>
      </c>
      <c r="S2" s="3" t="s">
        <v>153</v>
      </c>
      <c r="U2" s="64" t="s">
        <v>210</v>
      </c>
      <c r="W2" s="3" t="s">
        <v>130</v>
      </c>
      <c r="Y2" s="3" t="s">
        <v>154</v>
      </c>
    </row>
    <row r="3" spans="1:25" ht="44" x14ac:dyDescent="0.2">
      <c r="B3" s="65"/>
      <c r="C3" s="66" t="s">
        <v>228</v>
      </c>
      <c r="D3" s="66" t="s">
        <v>307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75">
        <f>最終需要_まとめ!C6</f>
        <v>100</v>
      </c>
      <c r="D5" s="76">
        <f>投入係数表!C5</f>
        <v>0.14092039800995024</v>
      </c>
      <c r="E5" s="77">
        <f>$C$5*D5</f>
        <v>14.092039800995023</v>
      </c>
      <c r="F5" s="76">
        <f>分析係数表!C8</f>
        <v>8.4659786601364306E-2</v>
      </c>
      <c r="G5" s="77">
        <f t="shared" ref="G5:G38" si="0">E5*F5</f>
        <v>1.193029082330171</v>
      </c>
      <c r="H5" s="77">
        <f t="array" ref="H5:H43">MMULT(逆行列係数!C5:AO43,'1'!G5:G43)</f>
        <v>1.225526978626025</v>
      </c>
      <c r="I5" s="77">
        <f t="shared" ref="I5:I38" si="1">C5+H5</f>
        <v>101.22552697862602</v>
      </c>
      <c r="J5" s="76">
        <f>分析係数表!G8</f>
        <v>0.11977611940298508</v>
      </c>
      <c r="K5" s="78">
        <f t="shared" ref="K5:K38" si="2">I5*J5</f>
        <v>12.124400806021997</v>
      </c>
      <c r="L5" s="79" t="s">
        <v>178</v>
      </c>
      <c r="M5" s="80" t="s">
        <v>178</v>
      </c>
      <c r="N5" s="81">
        <f>分析係数表!H8</f>
        <v>1.0788748708637261E-2</v>
      </c>
      <c r="O5" s="82">
        <f t="shared" ref="O5:O43" si="3">$M$44*N5</f>
        <v>0.10724209138031415</v>
      </c>
      <c r="P5" s="76">
        <f>分析係数表!C8</f>
        <v>8.4659786601364306E-2</v>
      </c>
      <c r="Q5" s="82">
        <f t="shared" ref="Q5:Q38" si="4">O5*P5</f>
        <v>9.0790925709414074E-3</v>
      </c>
      <c r="R5" s="83">
        <f t="array" ref="R5:R43">MMULT(逆行列係数!C5:AO43,'1'!Q5:Q43)</f>
        <v>1.1786766937962899E-2</v>
      </c>
      <c r="S5" s="84">
        <f t="shared" ref="S5:S38" si="5">I5+R5</f>
        <v>101.23731374556398</v>
      </c>
      <c r="T5" s="85">
        <f>分析係数表!F8</f>
        <v>0.4513681592039801</v>
      </c>
      <c r="U5" s="86">
        <f t="shared" ref="U5:U43" si="6">S5*T5</f>
        <v>45.695299948091005</v>
      </c>
      <c r="V5" s="87">
        <f>分析係数表!D8</f>
        <v>0.27985074626865669</v>
      </c>
      <c r="W5" s="167">
        <f t="shared" ref="W5:W43" si="7">ROUND(S5*V5,0)</f>
        <v>28</v>
      </c>
      <c r="X5" s="76">
        <f>分析係数表!E8</f>
        <v>0.11442786069651742</v>
      </c>
      <c r="Y5" s="166">
        <f t="shared" ref="Y5:Y43" si="8">ROUND(S5*X5,0)</f>
        <v>12</v>
      </c>
    </row>
    <row r="6" spans="1:25" x14ac:dyDescent="0.2">
      <c r="A6" s="6" t="s">
        <v>220</v>
      </c>
      <c r="B6" s="5" t="s">
        <v>266</v>
      </c>
      <c r="C6" s="90"/>
      <c r="D6" s="76">
        <f>投入係数表!C6</f>
        <v>1.2437810945273631E-4</v>
      </c>
      <c r="E6" s="77">
        <f t="shared" ref="E6:E38" si="9">$C$5*D6</f>
        <v>1.2437810945273631E-2</v>
      </c>
      <c r="F6" s="76">
        <f>分析係数表!C9</f>
        <v>0.31916038751345532</v>
      </c>
      <c r="G6" s="77">
        <f t="shared" si="0"/>
        <v>3.9696565611126279E-3</v>
      </c>
      <c r="H6" s="77">
        <v>5.6064223015161513E-3</v>
      </c>
      <c r="I6" s="77">
        <f t="shared" si="1"/>
        <v>5.6064223015161513E-3</v>
      </c>
      <c r="J6" s="76">
        <f>分析係数表!G9</f>
        <v>0.24726134585289514</v>
      </c>
      <c r="K6" s="78">
        <f t="shared" si="2"/>
        <v>1.3862515236925694E-3</v>
      </c>
      <c r="L6" s="79"/>
      <c r="M6" s="80"/>
      <c r="N6" s="81">
        <f>分析係数表!H9</f>
        <v>5.7211282597126128E-4</v>
      </c>
      <c r="O6" s="82">
        <f t="shared" si="3"/>
        <v>5.686903793907119E-3</v>
      </c>
      <c r="P6" s="76">
        <f>分析係数表!C9</f>
        <v>0.31916038751345532</v>
      </c>
      <c r="Q6" s="82">
        <f t="shared" si="4"/>
        <v>1.8150344186151353E-3</v>
      </c>
      <c r="R6" s="83">
        <v>2.2060158050682135E-3</v>
      </c>
      <c r="S6" s="84">
        <f t="shared" si="5"/>
        <v>7.8124381065843643E-3</v>
      </c>
      <c r="T6" s="85">
        <f>分析係数表!F9</f>
        <v>0.67449139280125192</v>
      </c>
      <c r="U6" s="86">
        <f t="shared" si="6"/>
        <v>5.2694222596836636E-3</v>
      </c>
      <c r="V6" s="87">
        <f>分析係数表!D9</f>
        <v>0.15336463223787167</v>
      </c>
      <c r="W6" s="167">
        <f t="shared" si="7"/>
        <v>0</v>
      </c>
      <c r="X6" s="76">
        <f>分析係数表!E9</f>
        <v>8.7636932707355245E-2</v>
      </c>
      <c r="Y6" s="166">
        <f t="shared" si="8"/>
        <v>0</v>
      </c>
    </row>
    <row r="7" spans="1:25" x14ac:dyDescent="0.2">
      <c r="A7" s="6" t="s">
        <v>221</v>
      </c>
      <c r="B7" s="5" t="s">
        <v>267</v>
      </c>
      <c r="C7" s="90"/>
      <c r="D7" s="76">
        <f>投入係数表!C7</f>
        <v>0</v>
      </c>
      <c r="E7" s="77">
        <f t="shared" si="9"/>
        <v>0</v>
      </c>
      <c r="F7" s="76">
        <f>分析係数表!C10</f>
        <v>0.62166360683519284</v>
      </c>
      <c r="G7" s="77">
        <f t="shared" si="0"/>
        <v>0</v>
      </c>
      <c r="H7" s="77">
        <v>2.3145259410529761E-2</v>
      </c>
      <c r="I7" s="77">
        <f t="shared" si="1"/>
        <v>2.3145259410529761E-2</v>
      </c>
      <c r="J7" s="76">
        <f>分析係数表!G10</f>
        <v>0.1793598233995585</v>
      </c>
      <c r="K7" s="78">
        <f t="shared" si="2"/>
        <v>4.1513296404095869E-3</v>
      </c>
      <c r="L7" s="79"/>
      <c r="M7" s="80"/>
      <c r="N7" s="81">
        <f>分析係数表!H10</f>
        <v>1.0737876843126819E-3</v>
      </c>
      <c r="O7" s="82">
        <f t="shared" si="3"/>
        <v>1.0673641594036344E-2</v>
      </c>
      <c r="P7" s="76">
        <f>分析係数表!C10</f>
        <v>0.62166360683519284</v>
      </c>
      <c r="Q7" s="82">
        <f t="shared" si="4"/>
        <v>6.6354145314147708E-3</v>
      </c>
      <c r="R7" s="83">
        <v>1.0491877115058517E-2</v>
      </c>
      <c r="S7" s="84">
        <f t="shared" si="5"/>
        <v>3.3637136525588279E-2</v>
      </c>
      <c r="T7" s="85">
        <f>分析係数表!F10</f>
        <v>0.51894775570272256</v>
      </c>
      <c r="U7" s="86">
        <f t="shared" si="6"/>
        <v>1.7455916508220114E-2</v>
      </c>
      <c r="V7" s="87">
        <f>分析係数表!D10</f>
        <v>0.10375275938189846</v>
      </c>
      <c r="W7" s="167">
        <f t="shared" si="7"/>
        <v>0</v>
      </c>
      <c r="X7" s="76">
        <f>分析係数表!E10</f>
        <v>7.5423105224429726E-3</v>
      </c>
      <c r="Y7" s="166">
        <f t="shared" si="8"/>
        <v>0</v>
      </c>
    </row>
    <row r="8" spans="1:25" x14ac:dyDescent="0.2">
      <c r="A8" s="6" t="s">
        <v>222</v>
      </c>
      <c r="B8" s="5" t="s">
        <v>27</v>
      </c>
      <c r="C8" s="90"/>
      <c r="D8" s="76">
        <f>投入係数表!C8</f>
        <v>0</v>
      </c>
      <c r="E8" s="77">
        <f t="shared" si="9"/>
        <v>0</v>
      </c>
      <c r="F8" s="76">
        <f>分析係数表!C11</f>
        <v>1.1338376983330734E-2</v>
      </c>
      <c r="G8" s="77">
        <f t="shared" si="0"/>
        <v>0</v>
      </c>
      <c r="H8" s="77">
        <v>5.7674175392080605E-3</v>
      </c>
      <c r="I8" s="77">
        <f t="shared" si="1"/>
        <v>5.7674175392080605E-3</v>
      </c>
      <c r="J8" s="76">
        <f>分析係数表!G11</f>
        <v>0.33809183916250296</v>
      </c>
      <c r="K8" s="78">
        <f t="shared" si="2"/>
        <v>1.9499168030489302E-3</v>
      </c>
      <c r="L8" s="79"/>
      <c r="M8" s="80"/>
      <c r="N8" s="81">
        <f>分析係数表!H11</f>
        <v>-1.9566102119400181E-5</v>
      </c>
      <c r="O8" s="82">
        <f t="shared" si="3"/>
        <v>-1.9449055382719286E-4</v>
      </c>
      <c r="P8" s="76">
        <f>分析係数表!C11</f>
        <v>1.1338376983330734E-2</v>
      </c>
      <c r="Q8" s="82">
        <f t="shared" si="4"/>
        <v>-2.2052072189894906E-6</v>
      </c>
      <c r="R8" s="83">
        <v>1.4911331799786558E-3</v>
      </c>
      <c r="S8" s="84">
        <f t="shared" si="5"/>
        <v>7.2585507191867162E-3</v>
      </c>
      <c r="T8" s="85">
        <f>分析係数表!F11</f>
        <v>0.55864858434451581</v>
      </c>
      <c r="U8" s="86">
        <f t="shared" si="6"/>
        <v>4.0549790836665262E-3</v>
      </c>
      <c r="V8" s="87">
        <f>分析係数表!D11</f>
        <v>2.8313109683559361E-2</v>
      </c>
      <c r="W8" s="167">
        <f t="shared" si="7"/>
        <v>0</v>
      </c>
      <c r="X8" s="76">
        <f>分析係数表!E11</f>
        <v>1.8320247442303116E-2</v>
      </c>
      <c r="Y8" s="166">
        <f t="shared" si="8"/>
        <v>0</v>
      </c>
    </row>
    <row r="9" spans="1:25" x14ac:dyDescent="0.2">
      <c r="A9" s="6" t="s">
        <v>223</v>
      </c>
      <c r="B9" s="5" t="s">
        <v>191</v>
      </c>
      <c r="C9" s="90"/>
      <c r="D9" s="76">
        <f>投入係数表!C9</f>
        <v>0.13184079601990051</v>
      </c>
      <c r="E9" s="77">
        <f t="shared" si="9"/>
        <v>13.184079601990051</v>
      </c>
      <c r="F9" s="76">
        <f>分析係数表!C12</f>
        <v>8.477574226152873E-2</v>
      </c>
      <c r="G9" s="77">
        <f t="shared" si="0"/>
        <v>1.1176901342937868</v>
      </c>
      <c r="H9" s="77">
        <v>1.1510310881888324</v>
      </c>
      <c r="I9" s="77">
        <f t="shared" si="1"/>
        <v>1.1510310881888324</v>
      </c>
      <c r="J9" s="76">
        <f>分析係数表!G12</f>
        <v>0.1365084958708076</v>
      </c>
      <c r="K9" s="78">
        <f t="shared" si="2"/>
        <v>0.1571255225491964</v>
      </c>
      <c r="L9" s="79"/>
      <c r="M9" s="80"/>
      <c r="N9" s="81">
        <f>分析係数表!H12</f>
        <v>8.9702751776602072E-2</v>
      </c>
      <c r="O9" s="82">
        <f t="shared" si="3"/>
        <v>0.89166139307614833</v>
      </c>
      <c r="P9" s="76">
        <f>分析係数表!C12</f>
        <v>8.477574226152873E-2</v>
      </c>
      <c r="Q9" s="82">
        <f t="shared" si="4"/>
        <v>7.559125644397921E-2</v>
      </c>
      <c r="R9" s="83">
        <v>8.5760023461641285E-2</v>
      </c>
      <c r="S9" s="84">
        <f t="shared" si="5"/>
        <v>1.2367911116504737</v>
      </c>
      <c r="T9" s="85">
        <f>分析係数表!F12</f>
        <v>0.34033278686012841</v>
      </c>
      <c r="U9" s="86">
        <f t="shared" si="6"/>
        <v>0.42092056579184195</v>
      </c>
      <c r="V9" s="87">
        <f>分析係数表!D12</f>
        <v>4.8339896119018802E-2</v>
      </c>
      <c r="W9" s="167">
        <f t="shared" si="7"/>
        <v>0</v>
      </c>
      <c r="X9" s="76">
        <f>分析係数表!E12</f>
        <v>5.0155515038227586E-2</v>
      </c>
      <c r="Y9" s="166">
        <f t="shared" si="8"/>
        <v>0</v>
      </c>
    </row>
    <row r="10" spans="1:25" x14ac:dyDescent="0.2">
      <c r="A10" s="6" t="s">
        <v>224</v>
      </c>
      <c r="B10" s="5" t="s">
        <v>28</v>
      </c>
      <c r="C10" s="90"/>
      <c r="D10" s="76">
        <f>投入係数表!C10</f>
        <v>4.2288557213930348E-3</v>
      </c>
      <c r="E10" s="77">
        <f t="shared" si="9"/>
        <v>0.4228855721393035</v>
      </c>
      <c r="F10" s="76">
        <f>分析係数表!C13</f>
        <v>0</v>
      </c>
      <c r="G10" s="77">
        <f t="shared" si="0"/>
        <v>0</v>
      </c>
      <c r="H10" s="77">
        <v>0</v>
      </c>
      <c r="I10" s="77">
        <f t="shared" si="1"/>
        <v>0</v>
      </c>
      <c r="J10" s="76">
        <f>分析係数表!G13</f>
        <v>0.24491255961844197</v>
      </c>
      <c r="K10" s="78">
        <f t="shared" si="2"/>
        <v>0</v>
      </c>
      <c r="L10" s="79"/>
      <c r="M10" s="80"/>
      <c r="N10" s="81">
        <f>分析係数表!H13</f>
        <v>1.4239426478414675E-2</v>
      </c>
      <c r="O10" s="82">
        <f t="shared" si="3"/>
        <v>0.14154244545327788</v>
      </c>
      <c r="P10" s="76">
        <f>分析係数表!C13</f>
        <v>0</v>
      </c>
      <c r="Q10" s="82">
        <f t="shared" si="4"/>
        <v>0</v>
      </c>
      <c r="R10" s="83">
        <v>0</v>
      </c>
      <c r="S10" s="84">
        <f t="shared" si="5"/>
        <v>0</v>
      </c>
      <c r="T10" s="85">
        <f>分析係数表!F13</f>
        <v>0.38322734499205086</v>
      </c>
      <c r="U10" s="86">
        <f t="shared" si="6"/>
        <v>0</v>
      </c>
      <c r="V10" s="87">
        <f>分析係数表!D13</f>
        <v>0.15429252782193958</v>
      </c>
      <c r="W10" s="167">
        <f t="shared" si="7"/>
        <v>0</v>
      </c>
      <c r="X10" s="76">
        <f>分析係数表!E13</f>
        <v>0.15087440381558029</v>
      </c>
      <c r="Y10" s="166">
        <f t="shared" si="8"/>
        <v>0</v>
      </c>
    </row>
    <row r="11" spans="1:25" x14ac:dyDescent="0.2">
      <c r="A11" s="6" t="s">
        <v>225</v>
      </c>
      <c r="B11" s="5" t="s">
        <v>268</v>
      </c>
      <c r="C11" s="90"/>
      <c r="D11" s="76">
        <f>投入係数表!C11</f>
        <v>2.6865671641791045E-2</v>
      </c>
      <c r="E11" s="77">
        <f t="shared" si="9"/>
        <v>2.6865671641791042</v>
      </c>
      <c r="F11" s="76">
        <f>分析係数表!C14</f>
        <v>0.10751143043762246</v>
      </c>
      <c r="G11" s="77">
        <f t="shared" si="0"/>
        <v>0.28883667878764241</v>
      </c>
      <c r="H11" s="77">
        <v>0.32308064645843865</v>
      </c>
      <c r="I11" s="77">
        <f t="shared" si="1"/>
        <v>0.32308064645843865</v>
      </c>
      <c r="J11" s="76">
        <f>分析係数表!G14</f>
        <v>0.16229985443959244</v>
      </c>
      <c r="K11" s="78">
        <f t="shared" si="2"/>
        <v>5.243594189245402E-2</v>
      </c>
      <c r="L11" s="79"/>
      <c r="M11" s="80"/>
      <c r="N11" s="81">
        <f>分析係数表!H14</f>
        <v>1.1512694487055067E-3</v>
      </c>
      <c r="O11" s="82">
        <f t="shared" si="3"/>
        <v>1.1443824187192028E-2</v>
      </c>
      <c r="P11" s="76">
        <f>分析係数表!C14</f>
        <v>0.10751143043762246</v>
      </c>
      <c r="Q11" s="82">
        <f t="shared" si="4"/>
        <v>1.230341908041677E-3</v>
      </c>
      <c r="R11" s="83">
        <v>7.288389950475962E-3</v>
      </c>
      <c r="S11" s="84">
        <f t="shared" si="5"/>
        <v>0.33036903640891463</v>
      </c>
      <c r="T11" s="85">
        <f>分析係数表!F14</f>
        <v>0.30163027656477437</v>
      </c>
      <c r="U11" s="86">
        <f t="shared" si="6"/>
        <v>9.9649303820458932E-2</v>
      </c>
      <c r="V11" s="87">
        <f>分析係数表!D14</f>
        <v>4.9606986899563318E-2</v>
      </c>
      <c r="W11" s="167">
        <f t="shared" si="7"/>
        <v>0</v>
      </c>
      <c r="X11" s="76">
        <f>分析係数表!E14</f>
        <v>4.2823871906841338E-2</v>
      </c>
      <c r="Y11" s="166">
        <f t="shared" si="8"/>
        <v>0</v>
      </c>
    </row>
    <row r="12" spans="1:25" x14ac:dyDescent="0.2">
      <c r="A12" s="6" t="s">
        <v>226</v>
      </c>
      <c r="B12" s="5" t="s">
        <v>29</v>
      </c>
      <c r="C12" s="90"/>
      <c r="D12" s="76">
        <f>投入係数表!C12</f>
        <v>6.778606965174129E-2</v>
      </c>
      <c r="E12" s="77">
        <f t="shared" si="9"/>
        <v>6.778606965174129</v>
      </c>
      <c r="F12" s="76">
        <f>分析係数表!C15</f>
        <v>0</v>
      </c>
      <c r="G12" s="77">
        <f t="shared" si="0"/>
        <v>0</v>
      </c>
      <c r="H12" s="77">
        <v>0</v>
      </c>
      <c r="I12" s="77">
        <f t="shared" si="1"/>
        <v>0</v>
      </c>
      <c r="J12" s="76">
        <f>分析係数表!G15</f>
        <v>9.5606550833438886E-2</v>
      </c>
      <c r="K12" s="78">
        <f t="shared" si="2"/>
        <v>0</v>
      </c>
      <c r="L12" s="79"/>
      <c r="M12" s="80"/>
      <c r="N12" s="81">
        <f>分析係数表!H15</f>
        <v>8.2240240428262841E-3</v>
      </c>
      <c r="O12" s="82">
        <f t="shared" si="3"/>
        <v>8.1748269584645705E-2</v>
      </c>
      <c r="P12" s="76">
        <f>分析係数表!C15</f>
        <v>0</v>
      </c>
      <c r="Q12" s="82">
        <f t="shared" si="4"/>
        <v>0</v>
      </c>
      <c r="R12" s="83">
        <v>0</v>
      </c>
      <c r="S12" s="84">
        <f t="shared" si="5"/>
        <v>0</v>
      </c>
      <c r="T12" s="85">
        <f>分析係数表!F15</f>
        <v>0.30369184830376095</v>
      </c>
      <c r="U12" s="86">
        <f t="shared" si="6"/>
        <v>0</v>
      </c>
      <c r="V12" s="87">
        <f>分析係数表!D15</f>
        <v>1.6461521337800857E-2</v>
      </c>
      <c r="W12" s="167">
        <f t="shared" si="7"/>
        <v>0</v>
      </c>
      <c r="X12" s="76">
        <f>分析係数表!E15</f>
        <v>1.4956994323480985E-2</v>
      </c>
      <c r="Y12" s="166">
        <f t="shared" si="8"/>
        <v>0</v>
      </c>
    </row>
    <row r="13" spans="1:25" x14ac:dyDescent="0.2">
      <c r="A13" s="6" t="s">
        <v>227</v>
      </c>
      <c r="B13" s="5" t="s">
        <v>30</v>
      </c>
      <c r="C13" s="90"/>
      <c r="D13" s="76">
        <f>投入係数表!C13</f>
        <v>7.0895522388059705E-3</v>
      </c>
      <c r="E13" s="77">
        <f t="shared" si="9"/>
        <v>0.70895522388059706</v>
      </c>
      <c r="F13" s="76">
        <f>分析係数表!C16</f>
        <v>7.3204631810756426E-2</v>
      </c>
      <c r="G13" s="77">
        <f t="shared" si="0"/>
        <v>5.18988061344915E-2</v>
      </c>
      <c r="H13" s="77">
        <v>6.4866633722404476E-2</v>
      </c>
      <c r="I13" s="77">
        <f t="shared" si="1"/>
        <v>6.4866633722404476E-2</v>
      </c>
      <c r="J13" s="76">
        <f>分析係数表!G16</f>
        <v>3.3405954974582423E-2</v>
      </c>
      <c r="K13" s="78">
        <f t="shared" si="2"/>
        <v>2.1669318454833738E-3</v>
      </c>
      <c r="L13" s="79"/>
      <c r="M13" s="80"/>
      <c r="N13" s="81">
        <f>分析係数表!H16</f>
        <v>1.6620229784303289E-2</v>
      </c>
      <c r="O13" s="82">
        <f t="shared" si="3"/>
        <v>0.1652080560429707</v>
      </c>
      <c r="P13" s="76">
        <f>分析係数表!C16</f>
        <v>7.3204631810756426E-2</v>
      </c>
      <c r="Q13" s="82">
        <f t="shared" si="4"/>
        <v>1.2093994914796484E-2</v>
      </c>
      <c r="R13" s="83">
        <v>1.5442094737206291E-2</v>
      </c>
      <c r="S13" s="84">
        <f t="shared" si="5"/>
        <v>8.0308728459610762E-2</v>
      </c>
      <c r="T13" s="85">
        <f>分析係数表!F16</f>
        <v>0.2888106809675437</v>
      </c>
      <c r="U13" s="86">
        <f t="shared" si="6"/>
        <v>2.3194018554057741E-2</v>
      </c>
      <c r="V13" s="87">
        <f>分析係数表!D16</f>
        <v>4.6366124797497348E-3</v>
      </c>
      <c r="W13" s="167">
        <f t="shared" si="7"/>
        <v>0</v>
      </c>
      <c r="X13" s="76">
        <f>分析係数表!E16</f>
        <v>3.9662588682196527E-3</v>
      </c>
      <c r="Y13" s="166">
        <f t="shared" si="8"/>
        <v>0</v>
      </c>
    </row>
    <row r="14" spans="1:25" x14ac:dyDescent="0.2">
      <c r="A14" s="6" t="s">
        <v>2</v>
      </c>
      <c r="B14" s="5" t="s">
        <v>365</v>
      </c>
      <c r="C14" s="90"/>
      <c r="D14" s="76">
        <f>投入係数表!C14</f>
        <v>8.0845771144278603E-3</v>
      </c>
      <c r="E14" s="77">
        <f t="shared" si="9"/>
        <v>0.808457711442786</v>
      </c>
      <c r="F14" s="76">
        <f>分析係数表!C17</f>
        <v>9.4677137870855188E-2</v>
      </c>
      <c r="G14" s="77">
        <f t="shared" si="0"/>
        <v>7.6542462209024706E-2</v>
      </c>
      <c r="H14" s="77">
        <v>8.9603678577783633E-2</v>
      </c>
      <c r="I14" s="77">
        <f t="shared" si="1"/>
        <v>8.9603678577783633E-2</v>
      </c>
      <c r="J14" s="76">
        <f>分析係数表!G17</f>
        <v>0.22277835489659081</v>
      </c>
      <c r="K14" s="78">
        <f t="shared" si="2"/>
        <v>1.9961760106241535E-2</v>
      </c>
      <c r="L14" s="79"/>
      <c r="M14" s="80"/>
      <c r="N14" s="81">
        <f>分析係数表!H17</f>
        <v>2.9857871834204678E-3</v>
      </c>
      <c r="O14" s="82">
        <f t="shared" si="3"/>
        <v>2.9679258514029631E-2</v>
      </c>
      <c r="P14" s="76">
        <f>分析係数表!C17</f>
        <v>9.4677137870855188E-2</v>
      </c>
      <c r="Q14" s="82">
        <f t="shared" si="4"/>
        <v>2.8099472502375361E-3</v>
      </c>
      <c r="R14" s="83">
        <v>6.6838759888905603E-3</v>
      </c>
      <c r="S14" s="84">
        <f t="shared" si="5"/>
        <v>9.6287554566674191E-2</v>
      </c>
      <c r="T14" s="85">
        <f>分析係数表!F17</f>
        <v>0.35642648030975543</v>
      </c>
      <c r="U14" s="86">
        <f t="shared" si="6"/>
        <v>3.4319434171833203E-2</v>
      </c>
      <c r="V14" s="87">
        <f>分析係数表!D17</f>
        <v>4.0948153744451793E-2</v>
      </c>
      <c r="W14" s="167">
        <f t="shared" si="7"/>
        <v>0</v>
      </c>
      <c r="X14" s="76">
        <f>分析係数表!E17</f>
        <v>3.8719425819246388E-2</v>
      </c>
      <c r="Y14" s="166">
        <f t="shared" si="8"/>
        <v>0</v>
      </c>
    </row>
    <row r="15" spans="1:25" x14ac:dyDescent="0.2">
      <c r="A15" s="6" t="s">
        <v>3</v>
      </c>
      <c r="B15" s="5" t="s">
        <v>31</v>
      </c>
      <c r="C15" s="90"/>
      <c r="D15" s="76">
        <f>投入係数表!C15</f>
        <v>2.7363184079601992E-3</v>
      </c>
      <c r="E15" s="77">
        <f t="shared" si="9"/>
        <v>0.27363184079601993</v>
      </c>
      <c r="F15" s="76">
        <f>分析係数表!C18</f>
        <v>9.0734209682590605E-2</v>
      </c>
      <c r="G15" s="77">
        <f t="shared" si="0"/>
        <v>2.4827768818619322E-2</v>
      </c>
      <c r="H15" s="77">
        <v>2.8155762356290116E-2</v>
      </c>
      <c r="I15" s="77">
        <f t="shared" si="1"/>
        <v>2.8155762356290116E-2</v>
      </c>
      <c r="J15" s="76">
        <f>分析係数表!G18</f>
        <v>0.21565293431791682</v>
      </c>
      <c r="K15" s="78">
        <f t="shared" si="2"/>
        <v>6.0718727700919076E-3</v>
      </c>
      <c r="L15" s="79"/>
      <c r="M15" s="80"/>
      <c r="N15" s="81">
        <f>分析係数表!H18</f>
        <v>4.3984597564411608E-4</v>
      </c>
      <c r="O15" s="82">
        <f t="shared" si="3"/>
        <v>4.3721476500352954E-3</v>
      </c>
      <c r="P15" s="76">
        <f>分析係数表!C18</f>
        <v>9.0734209682590605E-2</v>
      </c>
      <c r="Q15" s="82">
        <f t="shared" si="4"/>
        <v>3.9670336164154824E-4</v>
      </c>
      <c r="R15" s="83">
        <v>1.147773849187003E-3</v>
      </c>
      <c r="S15" s="84">
        <f t="shared" si="5"/>
        <v>2.930353620547712E-2</v>
      </c>
      <c r="T15" s="85">
        <f>分析係数表!F18</f>
        <v>0.45924018655266224</v>
      </c>
      <c r="U15" s="86">
        <f t="shared" si="6"/>
        <v>1.3457361433656004E-2</v>
      </c>
      <c r="V15" s="87">
        <f>分析係数表!D18</f>
        <v>6.0775359502526237E-2</v>
      </c>
      <c r="W15" s="167">
        <f t="shared" si="7"/>
        <v>0</v>
      </c>
      <c r="X15" s="76">
        <f>分析係数表!E18</f>
        <v>6.0046638165565484E-2</v>
      </c>
      <c r="Y15" s="166">
        <f t="shared" si="8"/>
        <v>0</v>
      </c>
    </row>
    <row r="16" spans="1:25" x14ac:dyDescent="0.2">
      <c r="A16" s="6" t="s">
        <v>4</v>
      </c>
      <c r="B16" s="5" t="s">
        <v>32</v>
      </c>
      <c r="C16" s="90"/>
      <c r="D16" s="76">
        <f>投入係数表!C16</f>
        <v>0</v>
      </c>
      <c r="E16" s="77">
        <f t="shared" si="9"/>
        <v>0</v>
      </c>
      <c r="F16" s="76">
        <f>分析係数表!C19</f>
        <v>0.38367313932924796</v>
      </c>
      <c r="G16" s="77">
        <f t="shared" si="0"/>
        <v>0</v>
      </c>
      <c r="H16" s="77">
        <v>1.084618189358532E-2</v>
      </c>
      <c r="I16" s="77">
        <f t="shared" si="1"/>
        <v>1.084618189358532E-2</v>
      </c>
      <c r="J16" s="76">
        <f>分析係数表!G19</f>
        <v>5.766363928853338E-2</v>
      </c>
      <c r="K16" s="78">
        <f t="shared" si="2"/>
        <v>6.2543032036952589E-4</v>
      </c>
      <c r="L16" s="79"/>
      <c r="M16" s="80"/>
      <c r="N16" s="81">
        <f>分析係数表!H19</f>
        <v>-1.1191810412296904E-4</v>
      </c>
      <c r="O16" s="82">
        <f t="shared" si="3"/>
        <v>-1.1124859678915433E-3</v>
      </c>
      <c r="P16" s="76">
        <f>分析係数表!C19</f>
        <v>0.38367313932924796</v>
      </c>
      <c r="Q16" s="82">
        <f t="shared" si="4"/>
        <v>-4.2683098376068533E-4</v>
      </c>
      <c r="R16" s="83">
        <v>3.8099688770367071E-3</v>
      </c>
      <c r="S16" s="84">
        <f t="shared" si="5"/>
        <v>1.4656150770622028E-2</v>
      </c>
      <c r="T16" s="85">
        <f>分析係数表!F19</f>
        <v>0.24005843022564122</v>
      </c>
      <c r="U16" s="86">
        <f t="shared" si="6"/>
        <v>3.5183325471458459E-3</v>
      </c>
      <c r="V16" s="87">
        <f>分析係数表!D19</f>
        <v>6.7037511004807461E-3</v>
      </c>
      <c r="W16" s="167">
        <f t="shared" si="7"/>
        <v>0</v>
      </c>
      <c r="X16" s="76">
        <f>分析係数表!E19</f>
        <v>7.5624105778571375E-3</v>
      </c>
      <c r="Y16" s="166">
        <f t="shared" si="8"/>
        <v>0</v>
      </c>
    </row>
    <row r="17" spans="1:25" x14ac:dyDescent="0.2">
      <c r="A17" s="6" t="s">
        <v>5</v>
      </c>
      <c r="B17" s="5" t="s">
        <v>33</v>
      </c>
      <c r="C17" s="90"/>
      <c r="D17" s="76">
        <f>投入係数表!C17</f>
        <v>0</v>
      </c>
      <c r="E17" s="77">
        <f t="shared" si="9"/>
        <v>0</v>
      </c>
      <c r="F17" s="76">
        <f>分析係数表!C20</f>
        <v>5.6760594962254274E-2</v>
      </c>
      <c r="G17" s="77">
        <f t="shared" si="0"/>
        <v>0</v>
      </c>
      <c r="H17" s="77">
        <v>9.2269137926367104E-4</v>
      </c>
      <c r="I17" s="77">
        <f t="shared" si="1"/>
        <v>9.2269137926367104E-4</v>
      </c>
      <c r="J17" s="76">
        <f>分析係数表!G20</f>
        <v>0.10000544691976687</v>
      </c>
      <c r="K17" s="78">
        <f t="shared" si="2"/>
        <v>9.2274163752279536E-5</v>
      </c>
      <c r="L17" s="79"/>
      <c r="M17" s="80"/>
      <c r="N17" s="81">
        <f>分析係数表!H20</f>
        <v>5.4785085934320511E-4</v>
      </c>
      <c r="O17" s="82">
        <f t="shared" si="3"/>
        <v>5.4457355071614007E-3</v>
      </c>
      <c r="P17" s="76">
        <f>分析係数表!C20</f>
        <v>5.6760594962254274E-2</v>
      </c>
      <c r="Q17" s="82">
        <f t="shared" si="4"/>
        <v>3.0910318739355464E-4</v>
      </c>
      <c r="R17" s="83">
        <v>1.033424550314547E-3</v>
      </c>
      <c r="S17" s="84">
        <f t="shared" si="5"/>
        <v>1.9561159295782178E-3</v>
      </c>
      <c r="T17" s="85">
        <f>分析係数表!F20</f>
        <v>0.22277901846505802</v>
      </c>
      <c r="U17" s="86">
        <f t="shared" si="6"/>
        <v>4.357815867952999E-4</v>
      </c>
      <c r="V17" s="87">
        <f>分析係数表!D20</f>
        <v>3.7583746391415651E-2</v>
      </c>
      <c r="W17" s="167">
        <f t="shared" si="7"/>
        <v>0</v>
      </c>
      <c r="X17" s="76">
        <f>分析係数表!E20</f>
        <v>4.0089329484176699E-2</v>
      </c>
      <c r="Y17" s="166">
        <f t="shared" si="8"/>
        <v>0</v>
      </c>
    </row>
    <row r="18" spans="1:25" x14ac:dyDescent="0.2">
      <c r="A18" s="6" t="s">
        <v>6</v>
      </c>
      <c r="B18" s="5" t="s">
        <v>34</v>
      </c>
      <c r="C18" s="90"/>
      <c r="D18" s="76">
        <f>投入係数表!C18</f>
        <v>1.3681592039800996E-3</v>
      </c>
      <c r="E18" s="77">
        <f t="shared" si="9"/>
        <v>0.13681592039800997</v>
      </c>
      <c r="F18" s="76">
        <f>分析係数表!C21</f>
        <v>0.13737850556345566</v>
      </c>
      <c r="G18" s="77">
        <f t="shared" si="0"/>
        <v>1.879556668156732E-2</v>
      </c>
      <c r="H18" s="77">
        <v>2.9792280568218303E-2</v>
      </c>
      <c r="I18" s="77">
        <f t="shared" si="1"/>
        <v>2.9792280568218303E-2</v>
      </c>
      <c r="J18" s="76">
        <f>分析係数表!G21</f>
        <v>0.2851571527617287</v>
      </c>
      <c r="K18" s="78">
        <f t="shared" si="2"/>
        <v>8.4954819011117087E-3</v>
      </c>
      <c r="L18" s="79"/>
      <c r="M18" s="80"/>
      <c r="N18" s="81">
        <f>分析係数表!H21</f>
        <v>9.156935791879285E-4</v>
      </c>
      <c r="O18" s="82">
        <f t="shared" si="3"/>
        <v>9.1021579191126259E-3</v>
      </c>
      <c r="P18" s="76">
        <f>分析係数表!C21</f>
        <v>0.13737850556345566</v>
      </c>
      <c r="Q18" s="82">
        <f t="shared" si="4"/>
        <v>1.2504408523302658E-3</v>
      </c>
      <c r="R18" s="83">
        <v>3.8481752275894149E-3</v>
      </c>
      <c r="S18" s="84">
        <f t="shared" si="5"/>
        <v>3.3640455795807718E-2</v>
      </c>
      <c r="T18" s="85">
        <f>分析係数表!F21</f>
        <v>0.4258002079963023</v>
      </c>
      <c r="U18" s="86">
        <f t="shared" si="6"/>
        <v>1.4324113074945339E-2</v>
      </c>
      <c r="V18" s="87">
        <f>分析係数表!D21</f>
        <v>6.1084469609429162E-2</v>
      </c>
      <c r="W18" s="167">
        <f t="shared" si="7"/>
        <v>0</v>
      </c>
      <c r="X18" s="76">
        <f>分析係数表!E21</f>
        <v>5.0829096371620058E-2</v>
      </c>
      <c r="Y18" s="166">
        <f t="shared" si="8"/>
        <v>0</v>
      </c>
    </row>
    <row r="19" spans="1:25" x14ac:dyDescent="0.2">
      <c r="A19" s="6" t="s">
        <v>7</v>
      </c>
      <c r="B19" s="5" t="s">
        <v>269</v>
      </c>
      <c r="C19" s="90"/>
      <c r="D19" s="76">
        <f>投入係数表!C19</f>
        <v>0</v>
      </c>
      <c r="E19" s="77">
        <f t="shared" si="9"/>
        <v>0</v>
      </c>
      <c r="F19" s="76">
        <f>分析係数表!C22</f>
        <v>5.5142937219730959E-2</v>
      </c>
      <c r="G19" s="77">
        <f t="shared" si="0"/>
        <v>0</v>
      </c>
      <c r="H19" s="77">
        <v>1.4028954395810069E-3</v>
      </c>
      <c r="I19" s="77">
        <f t="shared" si="1"/>
        <v>1.4028954395810069E-3</v>
      </c>
      <c r="J19" s="76">
        <f>分析係数表!G22</f>
        <v>0.19463487332339791</v>
      </c>
      <c r="K19" s="78">
        <f t="shared" si="2"/>
        <v>2.7305237616882192E-4</v>
      </c>
      <c r="L19" s="79"/>
      <c r="M19" s="80"/>
      <c r="N19" s="81">
        <f>分析係数表!H22</f>
        <v>4.3045424662680399E-5</v>
      </c>
      <c r="O19" s="82">
        <f t="shared" si="3"/>
        <v>4.2787921841982426E-4</v>
      </c>
      <c r="P19" s="76">
        <f>分析係数表!C22</f>
        <v>5.5142937219730959E-2</v>
      </c>
      <c r="Q19" s="82">
        <f t="shared" si="4"/>
        <v>2.359451687895192E-5</v>
      </c>
      <c r="R19" s="83">
        <v>4.9457893159360528E-4</v>
      </c>
      <c r="S19" s="84">
        <f t="shared" si="5"/>
        <v>1.8974743711746122E-3</v>
      </c>
      <c r="T19" s="85">
        <f>分析係数表!F22</f>
        <v>0.4128663686040735</v>
      </c>
      <c r="U19" s="86">
        <f t="shared" si="6"/>
        <v>7.8340335314616E-4</v>
      </c>
      <c r="V19" s="87">
        <f>分析係数表!D22</f>
        <v>7.2826626924987578E-2</v>
      </c>
      <c r="W19" s="167">
        <f t="shared" si="7"/>
        <v>0</v>
      </c>
      <c r="X19" s="76">
        <f>分析係数表!E22</f>
        <v>7.2131147540983612E-2</v>
      </c>
      <c r="Y19" s="166">
        <f t="shared" si="8"/>
        <v>0</v>
      </c>
    </row>
    <row r="20" spans="1:25" x14ac:dyDescent="0.2">
      <c r="A20" s="6" t="s">
        <v>8</v>
      </c>
      <c r="B20" s="5" t="s">
        <v>270</v>
      </c>
      <c r="C20" s="90"/>
      <c r="D20" s="76">
        <f>投入係数表!C20</f>
        <v>0</v>
      </c>
      <c r="E20" s="77">
        <f t="shared" si="9"/>
        <v>0</v>
      </c>
      <c r="F20" s="76">
        <f>分析係数表!C23</f>
        <v>0</v>
      </c>
      <c r="G20" s="77">
        <f t="shared" si="0"/>
        <v>0</v>
      </c>
      <c r="H20" s="77">
        <v>0</v>
      </c>
      <c r="I20" s="77">
        <f t="shared" si="1"/>
        <v>0</v>
      </c>
      <c r="J20" s="76">
        <f>分析係数表!G23</f>
        <v>0.21584180854981727</v>
      </c>
      <c r="K20" s="78">
        <f t="shared" si="2"/>
        <v>0</v>
      </c>
      <c r="L20" s="79"/>
      <c r="M20" s="80"/>
      <c r="N20" s="81">
        <f>分析係数表!H23</f>
        <v>2.5044610712832233E-5</v>
      </c>
      <c r="O20" s="82">
        <f t="shared" si="3"/>
        <v>2.4894790889880687E-4</v>
      </c>
      <c r="P20" s="76">
        <f>分析係数表!C23</f>
        <v>0</v>
      </c>
      <c r="Q20" s="82">
        <f t="shared" si="4"/>
        <v>0</v>
      </c>
      <c r="R20" s="83">
        <v>0</v>
      </c>
      <c r="S20" s="84">
        <f t="shared" si="5"/>
        <v>0</v>
      </c>
      <c r="T20" s="85">
        <f>分析係数表!F23</f>
        <v>0.44097566503300378</v>
      </c>
      <c r="U20" s="86">
        <f t="shared" si="6"/>
        <v>0</v>
      </c>
      <c r="V20" s="87">
        <f>分析係数表!D23</f>
        <v>5.3117652058131959E-2</v>
      </c>
      <c r="W20" s="167">
        <f t="shared" si="7"/>
        <v>0</v>
      </c>
      <c r="X20" s="76">
        <f>分析係数表!E23</f>
        <v>4.7820051559534262E-2</v>
      </c>
      <c r="Y20" s="166">
        <f t="shared" si="8"/>
        <v>0</v>
      </c>
    </row>
    <row r="21" spans="1:25" x14ac:dyDescent="0.2">
      <c r="A21" s="6" t="s">
        <v>9</v>
      </c>
      <c r="B21" s="5" t="s">
        <v>271</v>
      </c>
      <c r="C21" s="90"/>
      <c r="D21" s="76">
        <f>投入係数表!C21</f>
        <v>3.7313432835820896E-4</v>
      </c>
      <c r="E21" s="77">
        <f t="shared" si="9"/>
        <v>3.7313432835820899E-2</v>
      </c>
      <c r="F21" s="76">
        <f>分析係数表!C24</f>
        <v>1</v>
      </c>
      <c r="G21" s="77">
        <f t="shared" si="0"/>
        <v>3.7313432835820899E-2</v>
      </c>
      <c r="H21" s="77">
        <v>7.1411333773063107E-2</v>
      </c>
      <c r="I21" s="77">
        <f t="shared" si="1"/>
        <v>7.1411333773063107E-2</v>
      </c>
      <c r="J21" s="76">
        <f>分析係数表!G24</f>
        <v>0.20831345678476951</v>
      </c>
      <c r="K21" s="78">
        <f t="shared" si="2"/>
        <v>1.4875941791877732E-2</v>
      </c>
      <c r="L21" s="79"/>
      <c r="M21" s="80"/>
      <c r="N21" s="81">
        <f>分析係数表!H24</f>
        <v>3.2557993926681905E-4</v>
      </c>
      <c r="O21" s="82">
        <f t="shared" si="3"/>
        <v>3.2363228156844894E-3</v>
      </c>
      <c r="P21" s="76">
        <f>分析係数表!C24</f>
        <v>1</v>
      </c>
      <c r="Q21" s="82">
        <f t="shared" si="4"/>
        <v>3.2363228156844894E-3</v>
      </c>
      <c r="R21" s="83">
        <v>1.7076327635692754E-2</v>
      </c>
      <c r="S21" s="84">
        <f t="shared" si="5"/>
        <v>8.8487661408755858E-2</v>
      </c>
      <c r="T21" s="85">
        <f>分析係数表!F24</f>
        <v>0.39224380935860187</v>
      </c>
      <c r="U21" s="86">
        <f t="shared" si="6"/>
        <v>3.4708737392204543E-2</v>
      </c>
      <c r="V21" s="87">
        <f>分析係数表!D24</f>
        <v>2.7169434927793921E-2</v>
      </c>
      <c r="W21" s="167">
        <f t="shared" si="7"/>
        <v>0</v>
      </c>
      <c r="X21" s="76">
        <f>分析係数表!E24</f>
        <v>2.746216227937031E-2</v>
      </c>
      <c r="Y21" s="166">
        <f t="shared" si="8"/>
        <v>0</v>
      </c>
    </row>
    <row r="22" spans="1:25" x14ac:dyDescent="0.2">
      <c r="A22" s="6" t="s">
        <v>10</v>
      </c>
      <c r="B22" s="5" t="s">
        <v>272</v>
      </c>
      <c r="C22" s="90"/>
      <c r="D22" s="76">
        <f>投入係数表!C22</f>
        <v>0</v>
      </c>
      <c r="E22" s="77">
        <f t="shared" si="9"/>
        <v>0</v>
      </c>
      <c r="F22" s="76">
        <f>分析係数表!C25</f>
        <v>5.3881637957861162E-2</v>
      </c>
      <c r="G22" s="77">
        <f t="shared" si="0"/>
        <v>0</v>
      </c>
      <c r="H22" s="77">
        <v>3.0822445172907489E-3</v>
      </c>
      <c r="I22" s="77">
        <f t="shared" si="1"/>
        <v>3.0822445172907489E-3</v>
      </c>
      <c r="J22" s="76">
        <f>分析係数表!G25</f>
        <v>0.19694753074216123</v>
      </c>
      <c r="K22" s="78">
        <f t="shared" si="2"/>
        <v>6.0704044682397765E-4</v>
      </c>
      <c r="L22" s="79"/>
      <c r="M22" s="80"/>
      <c r="N22" s="81">
        <f>分析係数表!H25</f>
        <v>5.0793601101962874E-4</v>
      </c>
      <c r="O22" s="82">
        <f t="shared" si="3"/>
        <v>5.0489747773539272E-3</v>
      </c>
      <c r="P22" s="76">
        <f>分析係数表!C25</f>
        <v>5.3881637957861162E-2</v>
      </c>
      <c r="Q22" s="82">
        <f t="shared" si="4"/>
        <v>2.72047031011757E-4</v>
      </c>
      <c r="R22" s="83">
        <v>2.3574585513478001E-3</v>
      </c>
      <c r="S22" s="84">
        <f t="shared" si="5"/>
        <v>5.4397030686385486E-3</v>
      </c>
      <c r="T22" s="85">
        <f>分析係数表!F25</f>
        <v>0.35040132853584277</v>
      </c>
      <c r="U22" s="86">
        <f t="shared" si="6"/>
        <v>1.9060791820914482E-3</v>
      </c>
      <c r="V22" s="87">
        <f>分析係数表!D25</f>
        <v>1.9835778208321803E-2</v>
      </c>
      <c r="W22" s="167">
        <f t="shared" si="7"/>
        <v>0</v>
      </c>
      <c r="X22" s="76">
        <f>分析係数表!E25</f>
        <v>1.8979083468427502E-2</v>
      </c>
      <c r="Y22" s="166">
        <f t="shared" si="8"/>
        <v>0</v>
      </c>
    </row>
    <row r="23" spans="1:25" x14ac:dyDescent="0.2">
      <c r="A23" s="6" t="s">
        <v>11</v>
      </c>
      <c r="B23" s="5" t="s">
        <v>35</v>
      </c>
      <c r="C23" s="90"/>
      <c r="D23" s="76">
        <f>投入係数表!C23</f>
        <v>0</v>
      </c>
      <c r="E23" s="77">
        <f t="shared" si="9"/>
        <v>0</v>
      </c>
      <c r="F23" s="76">
        <f>分析係数表!C26</f>
        <v>0.84177658262309296</v>
      </c>
      <c r="G23" s="77">
        <f t="shared" si="0"/>
        <v>0</v>
      </c>
      <c r="H23" s="77">
        <v>2.1784290917181273E-2</v>
      </c>
      <c r="I23" s="77">
        <f t="shared" si="1"/>
        <v>2.1784290917181273E-2</v>
      </c>
      <c r="J23" s="76">
        <f>分析係数表!G26</f>
        <v>0.19643330946147433</v>
      </c>
      <c r="K23" s="78">
        <f t="shared" si="2"/>
        <v>4.2791603591334536E-3</v>
      </c>
      <c r="L23" s="79"/>
      <c r="M23" s="80"/>
      <c r="N23" s="81">
        <f>分析係数表!H26</f>
        <v>1.0240897849294056E-2</v>
      </c>
      <c r="O23" s="82">
        <f t="shared" si="3"/>
        <v>0.10179635587315275</v>
      </c>
      <c r="P23" s="76">
        <f>分析係数表!C26</f>
        <v>0.84177658262309296</v>
      </c>
      <c r="Q23" s="82">
        <f t="shared" si="4"/>
        <v>8.5689788570386741E-2</v>
      </c>
      <c r="R23" s="83">
        <v>0.10196004110442308</v>
      </c>
      <c r="S23" s="84">
        <f t="shared" si="5"/>
        <v>0.12374433202160436</v>
      </c>
      <c r="T23" s="85">
        <f>分析係数表!F26</f>
        <v>0.3347664275567348</v>
      </c>
      <c r="U23" s="86">
        <f t="shared" si="6"/>
        <v>4.1425447961266952E-2</v>
      </c>
      <c r="V23" s="87">
        <f>分析係数表!D26</f>
        <v>2.4426781877736947E-2</v>
      </c>
      <c r="W23" s="167">
        <f t="shared" si="7"/>
        <v>0</v>
      </c>
      <c r="X23" s="76">
        <f>分析係数表!E26</f>
        <v>2.6814750460805146E-2</v>
      </c>
      <c r="Y23" s="166">
        <f t="shared" si="8"/>
        <v>0</v>
      </c>
    </row>
    <row r="24" spans="1:25" x14ac:dyDescent="0.2">
      <c r="A24" s="6" t="s">
        <v>12</v>
      </c>
      <c r="B24" s="5" t="s">
        <v>367</v>
      </c>
      <c r="C24" s="90"/>
      <c r="D24" s="76">
        <f>投入係数表!C24</f>
        <v>0</v>
      </c>
      <c r="E24" s="77">
        <f t="shared" si="9"/>
        <v>0</v>
      </c>
      <c r="F24" s="76">
        <f>分析係数表!C27</f>
        <v>0.24324710590252963</v>
      </c>
      <c r="G24" s="77">
        <f t="shared" si="0"/>
        <v>0</v>
      </c>
      <c r="H24" s="77">
        <v>1.2487361208227718E-3</v>
      </c>
      <c r="I24" s="77">
        <f t="shared" si="1"/>
        <v>1.2487361208227718E-3</v>
      </c>
      <c r="J24" s="76">
        <f>分析係数表!G27</f>
        <v>0.17095686135274277</v>
      </c>
      <c r="K24" s="78">
        <f t="shared" si="2"/>
        <v>2.1348000787366043E-4</v>
      </c>
      <c r="L24" s="79"/>
      <c r="M24" s="80"/>
      <c r="N24" s="81">
        <f>分析係数表!H27</f>
        <v>1.1085370816767366E-2</v>
      </c>
      <c r="O24" s="82">
        <f t="shared" si="3"/>
        <v>0.11019056817633438</v>
      </c>
      <c r="P24" s="76">
        <f>分析係数表!C27</f>
        <v>0.24324710590252963</v>
      </c>
      <c r="Q24" s="82">
        <f t="shared" si="4"/>
        <v>2.6803536806648719E-2</v>
      </c>
      <c r="R24" s="83">
        <v>2.7404319420866134E-2</v>
      </c>
      <c r="S24" s="84">
        <f t="shared" si="5"/>
        <v>2.8653055541688906E-2</v>
      </c>
      <c r="T24" s="85">
        <f>分析係数表!F27</f>
        <v>0.32207527072607844</v>
      </c>
      <c r="U24" s="86">
        <f t="shared" si="6"/>
        <v>9.2284406207188158E-3</v>
      </c>
      <c r="V24" s="87">
        <f>分析係数表!D27</f>
        <v>2.1036747736552459E-2</v>
      </c>
      <c r="W24" s="167">
        <f t="shared" si="7"/>
        <v>0</v>
      </c>
      <c r="X24" s="76">
        <f>分析係数表!E27</f>
        <v>2.4276584413278891E-2</v>
      </c>
      <c r="Y24" s="166">
        <f t="shared" si="8"/>
        <v>0</v>
      </c>
    </row>
    <row r="25" spans="1:25" x14ac:dyDescent="0.2">
      <c r="A25" s="6" t="s">
        <v>13</v>
      </c>
      <c r="B25" s="5" t="s">
        <v>192</v>
      </c>
      <c r="C25" s="90"/>
      <c r="D25" s="76">
        <f>投入係数表!C25</f>
        <v>0</v>
      </c>
      <c r="E25" s="77">
        <f t="shared" si="9"/>
        <v>0</v>
      </c>
      <c r="F25" s="76">
        <f>分析係数表!C28</f>
        <v>6.4266243880729879E-2</v>
      </c>
      <c r="G25" s="77">
        <f t="shared" si="0"/>
        <v>0</v>
      </c>
      <c r="H25" s="77">
        <v>5.9104077897938027E-3</v>
      </c>
      <c r="I25" s="77">
        <f t="shared" si="1"/>
        <v>5.9104077897938027E-3</v>
      </c>
      <c r="J25" s="76">
        <f>分析係数表!G28</f>
        <v>0.12485076971410619</v>
      </c>
      <c r="K25" s="78">
        <f t="shared" si="2"/>
        <v>7.3791896188000539E-4</v>
      </c>
      <c r="L25" s="79"/>
      <c r="M25" s="80"/>
      <c r="N25" s="81">
        <f>分析係数表!H28</f>
        <v>2.0224305794696803E-2</v>
      </c>
      <c r="O25" s="82">
        <f t="shared" si="3"/>
        <v>0.20103321605793961</v>
      </c>
      <c r="P25" s="76">
        <f>分析係数表!C28</f>
        <v>6.4266243880729879E-2</v>
      </c>
      <c r="Q25" s="82">
        <f t="shared" si="4"/>
        <v>1.291964969130701E-2</v>
      </c>
      <c r="R25" s="83">
        <v>1.4841720659972165E-2</v>
      </c>
      <c r="S25" s="84">
        <f t="shared" si="5"/>
        <v>2.0752128449765969E-2</v>
      </c>
      <c r="T25" s="85">
        <f>分析係数表!F28</f>
        <v>0.21344643418158971</v>
      </c>
      <c r="U25" s="86">
        <f t="shared" si="6"/>
        <v>4.4294678192808674E-3</v>
      </c>
      <c r="V25" s="87">
        <f>分析係数表!D28</f>
        <v>9.0700596921143573E-2</v>
      </c>
      <c r="W25" s="167">
        <f t="shared" si="7"/>
        <v>0</v>
      </c>
      <c r="X25" s="76">
        <f>分析係数表!E28</f>
        <v>8.9632422243166823E-2</v>
      </c>
      <c r="Y25" s="166">
        <f t="shared" si="8"/>
        <v>0</v>
      </c>
    </row>
    <row r="26" spans="1:25" x14ac:dyDescent="0.2">
      <c r="A26" s="6" t="s">
        <v>14</v>
      </c>
      <c r="B26" s="5" t="s">
        <v>50</v>
      </c>
      <c r="C26" s="90"/>
      <c r="D26" s="76">
        <f>投入係数表!C26</f>
        <v>1.3681592039800996E-3</v>
      </c>
      <c r="E26" s="77">
        <f t="shared" si="9"/>
        <v>0.13681592039800997</v>
      </c>
      <c r="F26" s="76">
        <f>分析係数表!C29</f>
        <v>0.2704472217012498</v>
      </c>
      <c r="G26" s="77">
        <f t="shared" si="0"/>
        <v>3.7001485556141148E-2</v>
      </c>
      <c r="H26" s="77">
        <v>6.701261410336376E-2</v>
      </c>
      <c r="I26" s="77">
        <f t="shared" si="1"/>
        <v>6.701261410336376E-2</v>
      </c>
      <c r="J26" s="76">
        <f>分析係数表!G29</f>
        <v>0.25613918980110767</v>
      </c>
      <c r="K26" s="78">
        <f t="shared" si="2"/>
        <v>1.7164556682889874E-2</v>
      </c>
      <c r="L26" s="79"/>
      <c r="M26" s="80"/>
      <c r="N26" s="81">
        <f>分析係数表!H29</f>
        <v>1.0092978117271389E-2</v>
      </c>
      <c r="O26" s="82">
        <f t="shared" si="3"/>
        <v>0.10032600728621917</v>
      </c>
      <c r="P26" s="76">
        <f>分析係数表!C29</f>
        <v>0.2704472217012498</v>
      </c>
      <c r="Q26" s="82">
        <f t="shared" si="4"/>
        <v>2.7132889934937319E-2</v>
      </c>
      <c r="R26" s="83">
        <v>4.268826271304095E-2</v>
      </c>
      <c r="S26" s="84">
        <f t="shared" si="5"/>
        <v>0.10970087681640471</v>
      </c>
      <c r="T26" s="85">
        <f>分析係数表!F29</f>
        <v>0.41878853321258142</v>
      </c>
      <c r="U26" s="86">
        <f t="shared" si="6"/>
        <v>4.5941469294076206E-2</v>
      </c>
      <c r="V26" s="87">
        <f>分析係数表!D29</f>
        <v>8.5600334389912575E-2</v>
      </c>
      <c r="W26" s="167">
        <f t="shared" si="7"/>
        <v>0</v>
      </c>
      <c r="X26" s="76">
        <f>分析係数表!E29</f>
        <v>6.0573339370928979E-2</v>
      </c>
      <c r="Y26" s="166">
        <f t="shared" si="8"/>
        <v>0</v>
      </c>
    </row>
    <row r="27" spans="1:25" x14ac:dyDescent="0.2">
      <c r="A27" s="6" t="s">
        <v>15</v>
      </c>
      <c r="B27" s="5" t="s">
        <v>36</v>
      </c>
      <c r="C27" s="90"/>
      <c r="D27" s="76">
        <f>投入係数表!C27</f>
        <v>2.8606965174129352E-3</v>
      </c>
      <c r="E27" s="77">
        <f t="shared" si="9"/>
        <v>0.28606965174129351</v>
      </c>
      <c r="F27" s="76">
        <f>分析係数表!C30</f>
        <v>1</v>
      </c>
      <c r="G27" s="77">
        <f t="shared" si="0"/>
        <v>0.28606965174129351</v>
      </c>
      <c r="H27" s="77">
        <v>0.34835910862229175</v>
      </c>
      <c r="I27" s="77">
        <f t="shared" si="1"/>
        <v>0.34835910862229175</v>
      </c>
      <c r="J27" s="76">
        <f>分析係数表!G30</f>
        <v>0.34447816919378449</v>
      </c>
      <c r="K27" s="78">
        <f t="shared" si="2"/>
        <v>0.12000210796018576</v>
      </c>
      <c r="L27" s="79"/>
      <c r="M27" s="80"/>
      <c r="N27" s="81">
        <f>分析係数表!H30</f>
        <v>0</v>
      </c>
      <c r="O27" s="82">
        <f t="shared" si="3"/>
        <v>0</v>
      </c>
      <c r="P27" s="76">
        <f>分析係数表!C30</f>
        <v>1</v>
      </c>
      <c r="Q27" s="82">
        <f t="shared" si="4"/>
        <v>0</v>
      </c>
      <c r="R27" s="83">
        <v>4.026752288690931E-2</v>
      </c>
      <c r="S27" s="84">
        <f t="shared" si="5"/>
        <v>0.38862663150920107</v>
      </c>
      <c r="T27" s="85">
        <f>分析係数表!F30</f>
        <v>0.44033965000872966</v>
      </c>
      <c r="U27" s="86">
        <f t="shared" si="6"/>
        <v>0.17112771490283316</v>
      </c>
      <c r="V27" s="87">
        <f>分析係数表!D30</f>
        <v>8.3854873151667356E-2</v>
      </c>
      <c r="W27" s="167">
        <f t="shared" si="7"/>
        <v>0</v>
      </c>
      <c r="X27" s="76">
        <f>分析係数表!E30</f>
        <v>6.4418001853368961E-2</v>
      </c>
      <c r="Y27" s="166">
        <f t="shared" si="8"/>
        <v>0</v>
      </c>
    </row>
    <row r="28" spans="1:25" x14ac:dyDescent="0.2">
      <c r="A28" s="6" t="s">
        <v>16</v>
      </c>
      <c r="B28" s="5" t="s">
        <v>193</v>
      </c>
      <c r="C28" s="90"/>
      <c r="D28" s="76">
        <f>投入係数表!C28</f>
        <v>9.8258706467661688E-3</v>
      </c>
      <c r="E28" s="77">
        <f t="shared" si="9"/>
        <v>0.98258706467661683</v>
      </c>
      <c r="F28" s="76">
        <f>分析係数表!C31</f>
        <v>1</v>
      </c>
      <c r="G28" s="77">
        <f t="shared" si="0"/>
        <v>0.98258706467661683</v>
      </c>
      <c r="H28" s="77">
        <v>1.2755602436828584</v>
      </c>
      <c r="I28" s="77">
        <f t="shared" si="1"/>
        <v>1.2755602436828584</v>
      </c>
      <c r="J28" s="76">
        <f>分析係数表!G31</f>
        <v>7.060016576471162E-2</v>
      </c>
      <c r="K28" s="78">
        <f t="shared" si="2"/>
        <v>9.0054764646885749E-2</v>
      </c>
      <c r="L28" s="79"/>
      <c r="M28" s="80"/>
      <c r="N28" s="81">
        <f>分析係数表!H31</f>
        <v>2.2204395329180102E-2</v>
      </c>
      <c r="O28" s="82">
        <f t="shared" si="3"/>
        <v>0.22071566010525154</v>
      </c>
      <c r="P28" s="76">
        <f>分析係数表!C31</f>
        <v>1</v>
      </c>
      <c r="Q28" s="82">
        <f t="shared" si="4"/>
        <v>0.22071566010525154</v>
      </c>
      <c r="R28" s="83">
        <v>0.33541219286593521</v>
      </c>
      <c r="S28" s="84">
        <f t="shared" si="5"/>
        <v>1.6109724365487936</v>
      </c>
      <c r="T28" s="85">
        <f>分析係数表!F31</f>
        <v>0.30864414216761737</v>
      </c>
      <c r="U28" s="86">
        <f t="shared" si="6"/>
        <v>0.4972172057342788</v>
      </c>
      <c r="V28" s="87">
        <f>分析係数表!D31</f>
        <v>3.8652430403198282E-3</v>
      </c>
      <c r="W28" s="167">
        <f t="shared" si="7"/>
        <v>0</v>
      </c>
      <c r="X28" s="76">
        <f>分析係数表!E31</f>
        <v>3.3737994246989421E-3</v>
      </c>
      <c r="Y28" s="166">
        <f t="shared" si="8"/>
        <v>0</v>
      </c>
    </row>
    <row r="29" spans="1:25" x14ac:dyDescent="0.2">
      <c r="A29" s="6" t="s">
        <v>17</v>
      </c>
      <c r="B29" s="5" t="s">
        <v>273</v>
      </c>
      <c r="C29" s="90"/>
      <c r="D29" s="76">
        <f>投入係数表!C29</f>
        <v>6.2189054726368158E-4</v>
      </c>
      <c r="E29" s="77">
        <f t="shared" si="9"/>
        <v>6.2189054726368161E-2</v>
      </c>
      <c r="F29" s="76">
        <f>分析係数表!C32</f>
        <v>1</v>
      </c>
      <c r="G29" s="77">
        <f t="shared" si="0"/>
        <v>6.2189054726368161E-2</v>
      </c>
      <c r="H29" s="77">
        <v>9.4015166254145605E-2</v>
      </c>
      <c r="I29" s="77">
        <f t="shared" si="1"/>
        <v>9.4015166254145605E-2</v>
      </c>
      <c r="J29" s="76">
        <f>分析係数表!G32</f>
        <v>0.14032153145618437</v>
      </c>
      <c r="K29" s="78">
        <f t="shared" si="2"/>
        <v>1.3192352108889496E-2</v>
      </c>
      <c r="L29" s="79"/>
      <c r="M29" s="80"/>
      <c r="N29" s="81">
        <f>分析係数表!H32</f>
        <v>6.2454997965125381E-3</v>
      </c>
      <c r="O29" s="82">
        <f t="shared" si="3"/>
        <v>6.2081384781639964E-2</v>
      </c>
      <c r="P29" s="76">
        <f>分析係数表!C32</f>
        <v>1</v>
      </c>
      <c r="Q29" s="82">
        <f t="shared" si="4"/>
        <v>6.2081384781639964E-2</v>
      </c>
      <c r="R29" s="83">
        <v>8.8094074150212157E-2</v>
      </c>
      <c r="S29" s="84">
        <f t="shared" si="5"/>
        <v>0.18210924040435778</v>
      </c>
      <c r="T29" s="85">
        <f>分析係数表!F32</f>
        <v>0.48266889694266329</v>
      </c>
      <c r="U29" s="86">
        <f t="shared" si="6"/>
        <v>8.7898466189037655E-2</v>
      </c>
      <c r="V29" s="87">
        <f>分析係数表!D32</f>
        <v>1.7609887556918502E-2</v>
      </c>
      <c r="W29" s="167">
        <f t="shared" si="7"/>
        <v>0</v>
      </c>
      <c r="X29" s="76">
        <f>分析係数表!E32</f>
        <v>2.6298671127218658E-2</v>
      </c>
      <c r="Y29" s="166">
        <f t="shared" si="8"/>
        <v>0</v>
      </c>
    </row>
    <row r="30" spans="1:25" x14ac:dyDescent="0.2">
      <c r="A30" s="6" t="s">
        <v>18</v>
      </c>
      <c r="B30" s="5" t="s">
        <v>274</v>
      </c>
      <c r="C30" s="90"/>
      <c r="D30" s="76">
        <f>投入係数表!C30</f>
        <v>4.9751243781094524E-4</v>
      </c>
      <c r="E30" s="77">
        <f t="shared" si="9"/>
        <v>4.9751243781094523E-2</v>
      </c>
      <c r="F30" s="76">
        <f>分析係数表!C33</f>
        <v>0.77670327534259886</v>
      </c>
      <c r="G30" s="77">
        <f t="shared" si="0"/>
        <v>3.8641953997144221E-2</v>
      </c>
      <c r="H30" s="77">
        <v>6.7924414336953925E-2</v>
      </c>
      <c r="I30" s="77">
        <f t="shared" si="1"/>
        <v>6.7924414336953925E-2</v>
      </c>
      <c r="J30" s="76">
        <f>分析係数表!G33</f>
        <v>0.5074626865671642</v>
      </c>
      <c r="K30" s="78">
        <f t="shared" si="2"/>
        <v>3.4469105782931844E-2</v>
      </c>
      <c r="L30" s="79"/>
      <c r="M30" s="80"/>
      <c r="N30" s="81">
        <f>分析係数表!H33</f>
        <v>9.4934727483329676E-4</v>
      </c>
      <c r="O30" s="82">
        <f t="shared" si="3"/>
        <v>9.4366816716953978E-3</v>
      </c>
      <c r="P30" s="76">
        <f>分析係数表!C33</f>
        <v>0.77670327534259886</v>
      </c>
      <c r="Q30" s="82">
        <f t="shared" si="4"/>
        <v>7.3295015627712866E-3</v>
      </c>
      <c r="R30" s="83">
        <v>2.9599981784191789E-2</v>
      </c>
      <c r="S30" s="84">
        <f t="shared" si="5"/>
        <v>9.7524396121145718E-2</v>
      </c>
      <c r="T30" s="85">
        <f>分析係数表!F33</f>
        <v>0.6450384062948854</v>
      </c>
      <c r="U30" s="86">
        <f t="shared" si="6"/>
        <v>6.2906981048854935E-2</v>
      </c>
      <c r="V30" s="87">
        <f>分析係数表!D33</f>
        <v>0.11977768063448448</v>
      </c>
      <c r="W30" s="167">
        <f t="shared" si="7"/>
        <v>0</v>
      </c>
      <c r="X30" s="76">
        <f>分析係数表!E33</f>
        <v>0.11859114469493537</v>
      </c>
      <c r="Y30" s="166">
        <f t="shared" si="8"/>
        <v>0</v>
      </c>
    </row>
    <row r="31" spans="1:25" x14ac:dyDescent="0.2">
      <c r="A31" s="6" t="s">
        <v>19</v>
      </c>
      <c r="B31" s="5" t="s">
        <v>275</v>
      </c>
      <c r="C31" s="90"/>
      <c r="D31" s="76">
        <f>投入係数表!C31</f>
        <v>7.2512437810945268E-2</v>
      </c>
      <c r="E31" s="77">
        <f t="shared" si="9"/>
        <v>7.2512437810945265</v>
      </c>
      <c r="F31" s="76">
        <f>分析係数表!C34</f>
        <v>0.47532743082063433</v>
      </c>
      <c r="G31" s="77">
        <f t="shared" si="0"/>
        <v>3.4467150767217634</v>
      </c>
      <c r="H31" s="77">
        <v>3.6504329427340281</v>
      </c>
      <c r="I31" s="77">
        <f t="shared" si="1"/>
        <v>3.6504329427340281</v>
      </c>
      <c r="J31" s="76">
        <f>分析係数表!G34</f>
        <v>0.42481134980523871</v>
      </c>
      <c r="K31" s="78">
        <f t="shared" si="2"/>
        <v>1.550745345776352</v>
      </c>
      <c r="L31" s="79"/>
      <c r="M31" s="80"/>
      <c r="N31" s="81">
        <f>分析係数表!H34</f>
        <v>0.15685204896221394</v>
      </c>
      <c r="O31" s="82">
        <f t="shared" si="3"/>
        <v>1.559137414566768</v>
      </c>
      <c r="P31" s="76">
        <f>分析係数表!C34</f>
        <v>0.47532743082063433</v>
      </c>
      <c r="Q31" s="82">
        <f t="shared" si="4"/>
        <v>0.74110078156234815</v>
      </c>
      <c r="R31" s="83">
        <v>0.82165115119279919</v>
      </c>
      <c r="S31" s="84">
        <f t="shared" si="5"/>
        <v>4.4720840939268269</v>
      </c>
      <c r="T31" s="85">
        <f>分析係数表!F34</f>
        <v>0.69928666893120972</v>
      </c>
      <c r="U31" s="86">
        <f t="shared" si="6"/>
        <v>3.1272687892223381</v>
      </c>
      <c r="V31" s="87">
        <f>分析係数表!D34</f>
        <v>0.17669785175285158</v>
      </c>
      <c r="W31" s="167">
        <f t="shared" si="7"/>
        <v>1</v>
      </c>
      <c r="X31" s="76">
        <f>分析係数表!E34</f>
        <v>0.12938371624217065</v>
      </c>
      <c r="Y31" s="166">
        <f t="shared" si="8"/>
        <v>1</v>
      </c>
    </row>
    <row r="32" spans="1:25" x14ac:dyDescent="0.2">
      <c r="A32" s="6" t="s">
        <v>20</v>
      </c>
      <c r="B32" s="5" t="s">
        <v>37</v>
      </c>
      <c r="C32" s="90"/>
      <c r="D32" s="76">
        <f>投入係数表!C32</f>
        <v>4.9751243781094526E-3</v>
      </c>
      <c r="E32" s="77">
        <f t="shared" si="9"/>
        <v>0.49751243781094528</v>
      </c>
      <c r="F32" s="76">
        <f>分析係数表!C35</f>
        <v>0.95011559485855634</v>
      </c>
      <c r="G32" s="77">
        <f t="shared" si="0"/>
        <v>0.47269432580027682</v>
      </c>
      <c r="H32" s="77">
        <v>0.68486866940896296</v>
      </c>
      <c r="I32" s="77">
        <f t="shared" si="1"/>
        <v>0.68486866940896296</v>
      </c>
      <c r="J32" s="76">
        <f>分析係数表!G35</f>
        <v>0.31372249083859299</v>
      </c>
      <c r="K32" s="78">
        <f t="shared" si="2"/>
        <v>0.21485870486429276</v>
      </c>
      <c r="L32" s="79"/>
      <c r="M32" s="80"/>
      <c r="N32" s="81">
        <f>分析係数表!H35</f>
        <v>5.8597345271264437E-2</v>
      </c>
      <c r="O32" s="82">
        <f t="shared" si="3"/>
        <v>0.58246809022383028</v>
      </c>
      <c r="P32" s="76">
        <f>分析係数表!C35</f>
        <v>0.95011559485855634</v>
      </c>
      <c r="Q32" s="82">
        <f t="shared" si="4"/>
        <v>0.55341201602914181</v>
      </c>
      <c r="R32" s="83">
        <v>0.7831275156122911</v>
      </c>
      <c r="S32" s="84">
        <f t="shared" si="5"/>
        <v>1.4679961850212542</v>
      </c>
      <c r="T32" s="85">
        <f>分析係数表!F35</f>
        <v>0.64312744830705182</v>
      </c>
      <c r="U32" s="86">
        <f t="shared" si="6"/>
        <v>0.94410864059720589</v>
      </c>
      <c r="V32" s="87">
        <f>分析係数表!D35</f>
        <v>5.0997944918495068E-2</v>
      </c>
      <c r="W32" s="167">
        <f t="shared" si="7"/>
        <v>0</v>
      </c>
      <c r="X32" s="76">
        <f>分析係数表!E35</f>
        <v>4.58369635339421E-2</v>
      </c>
      <c r="Y32" s="166">
        <f t="shared" si="8"/>
        <v>0</v>
      </c>
    </row>
    <row r="33" spans="1:25" x14ac:dyDescent="0.2">
      <c r="A33" s="6" t="s">
        <v>21</v>
      </c>
      <c r="B33" s="5" t="s">
        <v>38</v>
      </c>
      <c r="C33" s="90"/>
      <c r="D33" s="76">
        <f>投入係数表!C33</f>
        <v>2.1144278606965174E-3</v>
      </c>
      <c r="E33" s="77">
        <f t="shared" si="9"/>
        <v>0.21144278606965175</v>
      </c>
      <c r="F33" s="76">
        <f>分析係数表!C36</f>
        <v>0.97036286861890209</v>
      </c>
      <c r="G33" s="77">
        <f t="shared" si="0"/>
        <v>0.2051762284393201</v>
      </c>
      <c r="H33" s="77">
        <v>0.38610836545599259</v>
      </c>
      <c r="I33" s="77">
        <f t="shared" si="1"/>
        <v>0.38610836545599259</v>
      </c>
      <c r="J33" s="76">
        <f>分析係数表!G36</f>
        <v>5.6132677862763138E-2</v>
      </c>
      <c r="K33" s="78">
        <f t="shared" si="2"/>
        <v>2.1673296498259255E-2</v>
      </c>
      <c r="L33" s="79"/>
      <c r="M33" s="80"/>
      <c r="N33" s="81">
        <f>分析係数表!H36</f>
        <v>0.19400338102244624</v>
      </c>
      <c r="O33" s="82">
        <f t="shared" si="3"/>
        <v>1.928428298551689</v>
      </c>
      <c r="P33" s="76">
        <f>分析係数表!C36</f>
        <v>0.97036286861890209</v>
      </c>
      <c r="Q33" s="82">
        <f t="shared" si="4"/>
        <v>1.8712752157084855</v>
      </c>
      <c r="R33" s="83">
        <v>1.9966588167633106</v>
      </c>
      <c r="S33" s="84">
        <f t="shared" si="5"/>
        <v>2.3827671822193031</v>
      </c>
      <c r="T33" s="85">
        <f>分析係数表!F36</f>
        <v>0.84161253999423258</v>
      </c>
      <c r="U33" s="86">
        <f t="shared" si="6"/>
        <v>2.0053667404424882</v>
      </c>
      <c r="V33" s="87">
        <f>分析係数表!D36</f>
        <v>1.6938329923238536E-2</v>
      </c>
      <c r="W33" s="167">
        <f t="shared" si="7"/>
        <v>0</v>
      </c>
      <c r="X33" s="76">
        <f>分析係数表!E36</f>
        <v>8.2700520439970889E-3</v>
      </c>
      <c r="Y33" s="166">
        <f t="shared" si="8"/>
        <v>0</v>
      </c>
    </row>
    <row r="34" spans="1:25" x14ac:dyDescent="0.2">
      <c r="A34" s="6" t="s">
        <v>22</v>
      </c>
      <c r="B34" s="5" t="s">
        <v>378</v>
      </c>
      <c r="C34" s="90"/>
      <c r="D34" s="76">
        <f>投入係数表!C34</f>
        <v>2.9850746268656716E-2</v>
      </c>
      <c r="E34" s="77">
        <f t="shared" si="9"/>
        <v>2.9850746268656714</v>
      </c>
      <c r="F34" s="76">
        <f>分析係数表!C37</f>
        <v>0.51412455642849397</v>
      </c>
      <c r="G34" s="77">
        <f t="shared" si="0"/>
        <v>1.5347001684432655</v>
      </c>
      <c r="H34" s="77">
        <v>1.7788884927728281</v>
      </c>
      <c r="I34" s="77">
        <f t="shared" si="1"/>
        <v>1.7788884927728281</v>
      </c>
      <c r="J34" s="76">
        <f>分析係数表!G37</f>
        <v>0.38383420760226361</v>
      </c>
      <c r="K34" s="78">
        <f t="shared" si="2"/>
        <v>0.68279825503624347</v>
      </c>
      <c r="L34" s="79"/>
      <c r="M34" s="80"/>
      <c r="N34" s="81">
        <f>分析係数表!H37</f>
        <v>4.7982343549447456E-2</v>
      </c>
      <c r="O34" s="82">
        <f t="shared" si="3"/>
        <v>0.47695307496150163</v>
      </c>
      <c r="P34" s="76">
        <f>分析係数表!C37</f>
        <v>0.51412455642849397</v>
      </c>
      <c r="Q34" s="82">
        <f t="shared" si="4"/>
        <v>0.24521328810178827</v>
      </c>
      <c r="R34" s="83">
        <v>0.32225069788749866</v>
      </c>
      <c r="S34" s="84">
        <f t="shared" si="5"/>
        <v>2.1011391906603269</v>
      </c>
      <c r="T34" s="85">
        <f>分析係数表!F37</f>
        <v>0.64874544561874981</v>
      </c>
      <c r="U34" s="86">
        <f t="shared" si="6"/>
        <v>1.3631044805519532</v>
      </c>
      <c r="V34" s="87">
        <f>分析係数表!D37</f>
        <v>8.4854905811519679E-2</v>
      </c>
      <c r="W34" s="167">
        <f t="shared" si="7"/>
        <v>0</v>
      </c>
      <c r="X34" s="76">
        <f>分析係数表!E37</f>
        <v>7.6870203364428027E-2</v>
      </c>
      <c r="Y34" s="166">
        <f t="shared" si="8"/>
        <v>0</v>
      </c>
    </row>
    <row r="35" spans="1:25" x14ac:dyDescent="0.2">
      <c r="A35" s="6" t="s">
        <v>23</v>
      </c>
      <c r="B35" s="5" t="s">
        <v>194</v>
      </c>
      <c r="C35" s="90"/>
      <c r="D35" s="76">
        <f>投入係数表!C35</f>
        <v>3.482587064676617E-3</v>
      </c>
      <c r="E35" s="77">
        <f t="shared" si="9"/>
        <v>0.34825870646766172</v>
      </c>
      <c r="F35" s="76">
        <f>分析係数表!C38</f>
        <v>0.46043954090550876</v>
      </c>
      <c r="G35" s="77">
        <f t="shared" si="0"/>
        <v>0.16035207892231648</v>
      </c>
      <c r="H35" s="77">
        <v>0.33892167914235438</v>
      </c>
      <c r="I35" s="77">
        <f t="shared" si="1"/>
        <v>0.33892167914235438</v>
      </c>
      <c r="J35" s="76">
        <f>分析係数表!G38</f>
        <v>0.15768289971091839</v>
      </c>
      <c r="K35" s="78">
        <f t="shared" si="2"/>
        <v>5.3442153142059926E-2</v>
      </c>
      <c r="L35" s="79"/>
      <c r="M35" s="80"/>
      <c r="N35" s="81">
        <f>分析係数表!H38</f>
        <v>4.3205084055974702E-2</v>
      </c>
      <c r="O35" s="82">
        <f t="shared" si="3"/>
        <v>0.42946626133905413</v>
      </c>
      <c r="P35" s="76">
        <f>分析係数表!C38</f>
        <v>0.46043954090550876</v>
      </c>
      <c r="Q35" s="82">
        <f t="shared" si="4"/>
        <v>0.19774324820535932</v>
      </c>
      <c r="R35" s="83">
        <v>0.29667027266364399</v>
      </c>
      <c r="S35" s="84">
        <f t="shared" si="5"/>
        <v>0.63559195180599837</v>
      </c>
      <c r="T35" s="85">
        <f>分析係数表!F38</f>
        <v>0.51649988881476538</v>
      </c>
      <c r="U35" s="86">
        <f t="shared" si="6"/>
        <v>0.3282831724393579</v>
      </c>
      <c r="V35" s="87">
        <f>分析係数表!D38</f>
        <v>3.1020680453635756E-2</v>
      </c>
      <c r="W35" s="167">
        <f t="shared" si="7"/>
        <v>0</v>
      </c>
      <c r="X35" s="76">
        <f>分析係数表!E38</f>
        <v>3.396708917055815E-2</v>
      </c>
      <c r="Y35" s="166">
        <f t="shared" si="8"/>
        <v>0</v>
      </c>
    </row>
    <row r="36" spans="1:25" x14ac:dyDescent="0.2">
      <c r="A36" s="6" t="s">
        <v>24</v>
      </c>
      <c r="B36" s="5" t="s">
        <v>39</v>
      </c>
      <c r="C36" s="90"/>
      <c r="D36" s="76">
        <f>投入係数表!C36</f>
        <v>0</v>
      </c>
      <c r="E36" s="77">
        <f t="shared" si="9"/>
        <v>0</v>
      </c>
      <c r="F36" s="76">
        <f>分析係数表!C39</f>
        <v>1</v>
      </c>
      <c r="G36" s="77">
        <f t="shared" si="0"/>
        <v>0</v>
      </c>
      <c r="H36" s="77">
        <v>4.1184717746280894E-2</v>
      </c>
      <c r="I36" s="77">
        <f t="shared" si="1"/>
        <v>4.1184717746280894E-2</v>
      </c>
      <c r="J36" s="76">
        <f>分析係数表!G39</f>
        <v>0.35257837611217219</v>
      </c>
      <c r="K36" s="78">
        <f t="shared" si="2"/>
        <v>1.4520840903621877E-2</v>
      </c>
      <c r="L36" s="79"/>
      <c r="M36" s="80"/>
      <c r="N36" s="81">
        <f>分析係数表!H39</f>
        <v>3.7864320821463233E-3</v>
      </c>
      <c r="O36" s="82">
        <f t="shared" si="3"/>
        <v>3.7637811976638361E-2</v>
      </c>
      <c r="P36" s="76">
        <f>分析係数表!C39</f>
        <v>1</v>
      </c>
      <c r="Q36" s="82">
        <f t="shared" si="4"/>
        <v>3.7637811976638361E-2</v>
      </c>
      <c r="R36" s="83">
        <v>5.902258874821345E-2</v>
      </c>
      <c r="S36" s="84">
        <f t="shared" si="5"/>
        <v>0.10020730649449434</v>
      </c>
      <c r="T36" s="85">
        <f>分析係数表!F39</f>
        <v>0.70335864349932453</v>
      </c>
      <c r="U36" s="86">
        <f t="shared" si="6"/>
        <v>7.048167516468859E-2</v>
      </c>
      <c r="V36" s="87">
        <f>分析係数表!D39</f>
        <v>5.2871849815996644E-2</v>
      </c>
      <c r="W36" s="167">
        <f t="shared" si="7"/>
        <v>0</v>
      </c>
      <c r="X36" s="76">
        <f>分析係数表!E39</f>
        <v>6.683747146783435E-2</v>
      </c>
      <c r="Y36" s="166">
        <f t="shared" si="8"/>
        <v>0</v>
      </c>
    </row>
    <row r="37" spans="1:25" x14ac:dyDescent="0.2">
      <c r="A37" s="6" t="s">
        <v>25</v>
      </c>
      <c r="B37" s="5" t="s">
        <v>40</v>
      </c>
      <c r="C37" s="90"/>
      <c r="D37" s="76">
        <f>投入係数表!C37</f>
        <v>0</v>
      </c>
      <c r="E37" s="77">
        <f t="shared" si="9"/>
        <v>0</v>
      </c>
      <c r="F37" s="76">
        <f>分析係数表!C40</f>
        <v>0.88524546011567695</v>
      </c>
      <c r="G37" s="77">
        <f t="shared" si="0"/>
        <v>0</v>
      </c>
      <c r="H37" s="77">
        <v>4.193191402744675E-3</v>
      </c>
      <c r="I37" s="77">
        <f t="shared" si="1"/>
        <v>4.193191402744675E-3</v>
      </c>
      <c r="J37" s="76">
        <f>分析係数表!G40</f>
        <v>0.51249383412021698</v>
      </c>
      <c r="K37" s="78">
        <f t="shared" si="2"/>
        <v>2.1489847391925497E-3</v>
      </c>
      <c r="L37" s="79"/>
      <c r="M37" s="80"/>
      <c r="N37" s="81">
        <f>分析係数表!H40</f>
        <v>3.2436684093541619E-2</v>
      </c>
      <c r="O37" s="82">
        <f t="shared" si="3"/>
        <v>0.32242644013472033</v>
      </c>
      <c r="P37" s="76">
        <f>分析係数表!C40</f>
        <v>0.88524546011567695</v>
      </c>
      <c r="Q37" s="82">
        <f t="shared" si="4"/>
        <v>0.28542654235052028</v>
      </c>
      <c r="R37" s="83">
        <v>0.28762781710647362</v>
      </c>
      <c r="S37" s="84">
        <f t="shared" si="5"/>
        <v>0.29182100850921827</v>
      </c>
      <c r="T37" s="85">
        <f>分析係数表!F40</f>
        <v>0.70839968994433089</v>
      </c>
      <c r="U37" s="86">
        <f t="shared" si="6"/>
        <v>0.20672591194717216</v>
      </c>
      <c r="V37" s="87">
        <f>分析係数表!D40</f>
        <v>9.1381861743358467E-2</v>
      </c>
      <c r="W37" s="167">
        <f t="shared" si="7"/>
        <v>0</v>
      </c>
      <c r="X37" s="76">
        <f>分析係数表!E40</f>
        <v>5.5943908110774432E-2</v>
      </c>
      <c r="Y37" s="166">
        <f t="shared" si="8"/>
        <v>0</v>
      </c>
    </row>
    <row r="38" spans="1:25" x14ac:dyDescent="0.2">
      <c r="A38" s="6" t="s">
        <v>26</v>
      </c>
      <c r="B38" s="5" t="s">
        <v>277</v>
      </c>
      <c r="C38" s="90"/>
      <c r="D38" s="76">
        <f>投入係数表!C38</f>
        <v>4.9751243781094524E-4</v>
      </c>
      <c r="E38" s="77">
        <f t="shared" si="9"/>
        <v>4.9751243781094523E-2</v>
      </c>
      <c r="F38" s="76">
        <f>分析係数表!C41</f>
        <v>0.76732784646536523</v>
      </c>
      <c r="G38" s="77">
        <f t="shared" si="0"/>
        <v>3.8175514749520655E-2</v>
      </c>
      <c r="H38" s="77">
        <v>4.1266779893121878E-2</v>
      </c>
      <c r="I38" s="77">
        <f t="shared" si="1"/>
        <v>4.1266779893121878E-2</v>
      </c>
      <c r="J38" s="76">
        <f>分析係数表!G41</f>
        <v>0.44330293713737212</v>
      </c>
      <c r="K38" s="78">
        <f t="shared" si="2"/>
        <v>1.829368473282238E-2</v>
      </c>
      <c r="L38" s="79"/>
      <c r="M38" s="80"/>
      <c r="N38" s="81">
        <f>分析係数表!H41</f>
        <v>5.3196318442225214E-2</v>
      </c>
      <c r="O38" s="82">
        <f t="shared" si="3"/>
        <v>0.52878091774537195</v>
      </c>
      <c r="P38" s="76">
        <f>分析係数表!C41</f>
        <v>0.76732784646536523</v>
      </c>
      <c r="Q38" s="82">
        <f t="shared" si="4"/>
        <v>0.40574832286553569</v>
      </c>
      <c r="R38" s="83">
        <v>0.41318583737922687</v>
      </c>
      <c r="S38" s="84">
        <f t="shared" si="5"/>
        <v>0.45445261727234876</v>
      </c>
      <c r="T38" s="85">
        <f>分析係数表!F41</f>
        <v>0.5479013319521201</v>
      </c>
      <c r="U38" s="86">
        <f t="shared" si="6"/>
        <v>0.24899519431264694</v>
      </c>
      <c r="V38" s="87">
        <f>分析係数表!D41</f>
        <v>0.13973379965121197</v>
      </c>
      <c r="W38" s="167">
        <f t="shared" si="7"/>
        <v>0</v>
      </c>
      <c r="X38" s="76">
        <f>分析係数表!E41</f>
        <v>0.13463978369439705</v>
      </c>
      <c r="Y38" s="166">
        <f t="shared" si="8"/>
        <v>0</v>
      </c>
    </row>
    <row r="39" spans="1:25" x14ac:dyDescent="0.2">
      <c r="A39" s="6" t="s">
        <v>51</v>
      </c>
      <c r="B39" s="5" t="s">
        <v>368</v>
      </c>
      <c r="C39" s="90"/>
      <c r="D39" s="76">
        <f>投入係数表!C39</f>
        <v>1.2437810945273631E-4</v>
      </c>
      <c r="E39" s="77">
        <f>$C$5*D39</f>
        <v>1.2437810945273631E-2</v>
      </c>
      <c r="F39" s="76">
        <f>分析係数表!C42</f>
        <v>0.61896115066660296</v>
      </c>
      <c r="G39" s="77">
        <f>E39*F39</f>
        <v>7.6985217744602354E-3</v>
      </c>
      <c r="H39" s="77">
        <v>1.6760064234420075E-2</v>
      </c>
      <c r="I39" s="77">
        <f>C39+H39</f>
        <v>1.6760064234420075E-2</v>
      </c>
      <c r="J39" s="76">
        <f>分析係数表!G42</f>
        <v>0.48521299417713759</v>
      </c>
      <c r="K39" s="78">
        <f>I39*J39</f>
        <v>8.1322009497841203E-3</v>
      </c>
      <c r="L39" s="79"/>
      <c r="M39" s="80"/>
      <c r="N39" s="81">
        <f>分析係数表!H42</f>
        <v>1.2030804871176784E-2</v>
      </c>
      <c r="O39" s="82">
        <f t="shared" si="3"/>
        <v>0.11958835173726436</v>
      </c>
      <c r="P39" s="76">
        <f>分析係数表!C42</f>
        <v>0.61896115066660296</v>
      </c>
      <c r="Q39" s="82">
        <f>O39*P39</f>
        <v>7.402054379761959E-2</v>
      </c>
      <c r="R39" s="83">
        <v>7.9969991598554155E-2</v>
      </c>
      <c r="S39" s="84">
        <f>I39+R39</f>
        <v>9.6730055832974227E-2</v>
      </c>
      <c r="T39" s="85">
        <f>分析係数表!F42</f>
        <v>0.55654305853509045</v>
      </c>
      <c r="U39" s="86">
        <f t="shared" si="6"/>
        <v>5.3834441125553543E-2</v>
      </c>
      <c r="V39" s="87">
        <f>分析係数表!D42</f>
        <v>0.22065583818571866</v>
      </c>
      <c r="W39" s="167">
        <f t="shared" si="7"/>
        <v>0</v>
      </c>
      <c r="X39" s="76">
        <f>分析係数表!E42</f>
        <v>0.18349678210235978</v>
      </c>
      <c r="Y39" s="166">
        <f t="shared" si="8"/>
        <v>0</v>
      </c>
    </row>
    <row r="40" spans="1:25" x14ac:dyDescent="0.2">
      <c r="A40" s="6" t="s">
        <v>195</v>
      </c>
      <c r="B40" s="5" t="s">
        <v>41</v>
      </c>
      <c r="C40" s="90"/>
      <c r="D40" s="76">
        <f>投入係数表!C40</f>
        <v>1.9900497512437811E-2</v>
      </c>
      <c r="E40" s="77">
        <f>$C$5*D40</f>
        <v>1.9900497512437811</v>
      </c>
      <c r="F40" s="76">
        <f>分析係数表!C43</f>
        <v>0.5789580681381028</v>
      </c>
      <c r="G40" s="77">
        <f>E40*F40</f>
        <v>1.1521553594788116</v>
      </c>
      <c r="H40" s="77">
        <v>1.7443558965407979</v>
      </c>
      <c r="I40" s="77">
        <f>C40+H40</f>
        <v>1.7443558965407979</v>
      </c>
      <c r="J40" s="76">
        <f>分析係数表!G43</f>
        <v>0.34272082878953108</v>
      </c>
      <c r="K40" s="78">
        <f>I40*J40</f>
        <v>0.59782709856636784</v>
      </c>
      <c r="L40" s="79"/>
      <c r="M40" s="80"/>
      <c r="N40" s="81">
        <f>分析係数表!H43</f>
        <v>3.3445512318817892E-2</v>
      </c>
      <c r="O40" s="82">
        <f t="shared" si="3"/>
        <v>0.33245437309005038</v>
      </c>
      <c r="P40" s="76">
        <f>分析係数表!C43</f>
        <v>0.5789580681381028</v>
      </c>
      <c r="Q40" s="82">
        <f>O40*P40</f>
        <v>0.19247714158827964</v>
      </c>
      <c r="R40" s="83">
        <v>0.46547721456281127</v>
      </c>
      <c r="S40" s="84">
        <f>I40+R40</f>
        <v>2.2098331111036091</v>
      </c>
      <c r="T40" s="85">
        <f>分析係数表!F43</f>
        <v>0.5990685205379862</v>
      </c>
      <c r="U40" s="86">
        <f t="shared" si="6"/>
        <v>1.3238414525046944</v>
      </c>
      <c r="V40" s="87">
        <f>分析係数表!D43</f>
        <v>0.10839694656488549</v>
      </c>
      <c r="W40" s="167">
        <f t="shared" si="7"/>
        <v>0</v>
      </c>
      <c r="X40" s="76">
        <f>分析係数表!E43</f>
        <v>8.9508360596146849E-2</v>
      </c>
      <c r="Y40" s="166">
        <f t="shared" si="8"/>
        <v>0</v>
      </c>
    </row>
    <row r="41" spans="1:25" x14ac:dyDescent="0.2">
      <c r="A41" s="6" t="s">
        <v>341</v>
      </c>
      <c r="B41" s="5" t="s">
        <v>346</v>
      </c>
      <c r="C41" s="90"/>
      <c r="D41" s="76">
        <f>投入係数表!C41</f>
        <v>1.2437810945273631E-4</v>
      </c>
      <c r="E41" s="77">
        <f>$C$5*D41</f>
        <v>1.2437810945273631E-2</v>
      </c>
      <c r="F41" s="76">
        <f>分析係数表!C44</f>
        <v>0.63630612597919289</v>
      </c>
      <c r="G41" s="77">
        <f>E41*F41</f>
        <v>7.9142552982486673E-3</v>
      </c>
      <c r="H41" s="77">
        <v>1.4460039492220196E-2</v>
      </c>
      <c r="I41" s="77">
        <f>C41+H41</f>
        <v>1.4460039492220196E-2</v>
      </c>
      <c r="J41" s="76">
        <f>分析係数表!G44</f>
        <v>0.27264053101016389</v>
      </c>
      <c r="K41" s="78">
        <f>I41*J41</f>
        <v>3.9423928455868552E-3</v>
      </c>
      <c r="L41" s="79"/>
      <c r="M41" s="80"/>
      <c r="N41" s="81">
        <f>分析係数表!H44</f>
        <v>0.11349043608928404</v>
      </c>
      <c r="O41" s="82">
        <f t="shared" si="3"/>
        <v>1.1281152287970964</v>
      </c>
      <c r="P41" s="76">
        <f>分析係数表!C44</f>
        <v>0.63630612597919289</v>
      </c>
      <c r="Q41" s="82">
        <f>O41*P41</f>
        <v>0.71782663089401122</v>
      </c>
      <c r="R41" s="83">
        <v>0.73191173411639288</v>
      </c>
      <c r="S41" s="84">
        <f>I41+R41</f>
        <v>0.74637177360861306</v>
      </c>
      <c r="T41" s="85">
        <f>分析係数表!F44</f>
        <v>0.52896909354905619</v>
      </c>
      <c r="U41" s="86">
        <f t="shared" si="6"/>
        <v>0.39480760053634945</v>
      </c>
      <c r="V41" s="87">
        <f>分析係数表!D44</f>
        <v>0.14712715204314458</v>
      </c>
      <c r="W41" s="167">
        <f t="shared" si="7"/>
        <v>0</v>
      </c>
      <c r="X41" s="76">
        <f>分析係数表!E44</f>
        <v>0.10673719145405518</v>
      </c>
      <c r="Y41" s="166">
        <f t="shared" si="8"/>
        <v>0</v>
      </c>
    </row>
    <row r="42" spans="1:25" x14ac:dyDescent="0.2">
      <c r="A42" s="6" t="s">
        <v>342</v>
      </c>
      <c r="B42" s="5" t="s">
        <v>279</v>
      </c>
      <c r="C42" s="90"/>
      <c r="D42" s="76">
        <f>投入係数表!C42</f>
        <v>9.9502487562189048E-4</v>
      </c>
      <c r="E42" s="77">
        <f>$C$5*D42</f>
        <v>9.9502487562189046E-2</v>
      </c>
      <c r="F42" s="76">
        <f>分析係数表!C45</f>
        <v>1</v>
      </c>
      <c r="G42" s="77">
        <f>E42*F42</f>
        <v>9.9502487562189046E-2</v>
      </c>
      <c r="H42" s="77">
        <v>0.12493353317360258</v>
      </c>
      <c r="I42" s="77">
        <f>C42+H42</f>
        <v>0.12493353317360258</v>
      </c>
      <c r="J42" s="76">
        <f>分析係数表!G45</f>
        <v>0</v>
      </c>
      <c r="K42" s="78">
        <f>I42*J42</f>
        <v>0</v>
      </c>
      <c r="L42" s="79"/>
      <c r="M42" s="80"/>
      <c r="N42" s="81">
        <f>分析係数表!H45</f>
        <v>0</v>
      </c>
      <c r="O42" s="82">
        <f t="shared" si="3"/>
        <v>0</v>
      </c>
      <c r="P42" s="76">
        <f>分析係数表!C45</f>
        <v>1</v>
      </c>
      <c r="Q42" s="82">
        <f>O42*P42</f>
        <v>0</v>
      </c>
      <c r="R42" s="83">
        <v>1.4182243113965924E-2</v>
      </c>
      <c r="S42" s="84">
        <f>I42+R42</f>
        <v>0.13911577628756849</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76">
        <f>投入係数表!C43</f>
        <v>3.9800995024875619E-3</v>
      </c>
      <c r="E43" s="77">
        <f>$C$5*D43</f>
        <v>0.39800995024875618</v>
      </c>
      <c r="F43" s="76">
        <f>分析係数表!C46</f>
        <v>0.4351527731358511</v>
      </c>
      <c r="G43" s="77">
        <f>E43*F43</f>
        <v>0.1731951335864084</v>
      </c>
      <c r="H43" s="77">
        <v>0.21720755309158524</v>
      </c>
      <c r="I43" s="77">
        <f>C43+H43</f>
        <v>0.21720755309158524</v>
      </c>
      <c r="J43" s="76">
        <f>分析係数表!G46</f>
        <v>9.2768120033880526E-3</v>
      </c>
      <c r="K43" s="78">
        <f>I43*J43</f>
        <v>2.0149936357465657E-3</v>
      </c>
      <c r="L43" s="79"/>
      <c r="M43" s="80"/>
      <c r="N43" s="81">
        <f>分析係数表!H46</f>
        <v>2.189916413611746E-2</v>
      </c>
      <c r="O43" s="82">
        <f t="shared" si="3"/>
        <v>0.21768160746554735</v>
      </c>
      <c r="P43" s="76">
        <f>分析係数表!C46</f>
        <v>0.4351527731358511</v>
      </c>
      <c r="Q43" s="82">
        <f>O43*P43</f>
        <v>9.4724755149302717E-2</v>
      </c>
      <c r="R43" s="83">
        <v>0.11278297606842397</v>
      </c>
      <c r="S43" s="84">
        <f>I43+R43</f>
        <v>0.3299905291600092</v>
      </c>
      <c r="T43" s="85">
        <f>分析係数表!F46</f>
        <v>0.31347557778405194</v>
      </c>
      <c r="U43" s="86">
        <f t="shared" si="6"/>
        <v>0.10344397179169892</v>
      </c>
      <c r="V43" s="87">
        <f>分析係数表!D46</f>
        <v>1.6940265397491227E-3</v>
      </c>
      <c r="W43" s="167">
        <f t="shared" si="7"/>
        <v>0</v>
      </c>
      <c r="X43" s="76">
        <f>分析係数表!E46</f>
        <v>4.8400758278546365E-3</v>
      </c>
      <c r="Y43" s="166">
        <f t="shared" si="8"/>
        <v>0</v>
      </c>
    </row>
    <row r="44" spans="1:25" x14ac:dyDescent="0.2">
      <c r="A44" s="192">
        <v>40</v>
      </c>
      <c r="B44" s="14" t="s">
        <v>151</v>
      </c>
      <c r="C44" s="197">
        <f>SUM(C5:C43)</f>
        <v>100</v>
      </c>
      <c r="D44" s="92">
        <f>投入係数表!C44</f>
        <v>0.54514925373134326</v>
      </c>
      <c r="E44" s="91">
        <f>SUM(E5:E43)</f>
        <v>54.514925373134325</v>
      </c>
      <c r="F44" s="92">
        <f>分析係数表!C47</f>
        <v>0.50215200620282352</v>
      </c>
      <c r="G44" s="91">
        <f>SUM(G5:G43)</f>
        <v>11.517671950126381</v>
      </c>
      <c r="H44" s="91">
        <f>SUM(H5:H43)</f>
        <v>13.959638421668382</v>
      </c>
      <c r="I44" s="91">
        <f>SUM(I5:I43)</f>
        <v>113.95963842166836</v>
      </c>
      <c r="J44" s="92">
        <f>分析係数表!G47</f>
        <v>0.20854392305328981</v>
      </c>
      <c r="K44" s="93">
        <f>SUM(K5:K43)</f>
        <v>15.84513095235372</v>
      </c>
      <c r="L44" s="94">
        <f>最終需要_まとめ!$L$33</f>
        <v>0.62733333333333341</v>
      </c>
      <c r="M44" s="91">
        <f>K44*L44</f>
        <v>9.9401788174432344</v>
      </c>
      <c r="N44" s="95">
        <f>分析係数表!H47</f>
        <v>1</v>
      </c>
      <c r="O44" s="96">
        <f>SUM(O5:O43)</f>
        <v>9.9401788174432326</v>
      </c>
      <c r="P44" s="92">
        <f>分析係数表!C47</f>
        <v>0.50215200620282352</v>
      </c>
      <c r="Q44" s="96">
        <f>SUM(Q5:Q43)</f>
        <v>5.9735929672939605</v>
      </c>
      <c r="R44" s="91">
        <f>SUM(R5:R43)</f>
        <v>7.2357048571982006</v>
      </c>
      <c r="S44" s="97">
        <f>SUM(S5:S43)</f>
        <v>121.19534327886655</v>
      </c>
      <c r="T44" s="98">
        <f>分析係数表!F47</f>
        <v>0.44541069554230517</v>
      </c>
      <c r="U44" s="99">
        <f>SUM(U5:U43)</f>
        <v>57.459734661057247</v>
      </c>
      <c r="V44" s="100">
        <f>分析係数表!D47</f>
        <v>5.4742347785855433E-2</v>
      </c>
      <c r="W44" s="164">
        <f>SUM(W5:W43)</f>
        <v>29</v>
      </c>
      <c r="X44" s="92">
        <f>分析係数表!E47</f>
        <v>4.5721861365849166E-2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266</v>
      </c>
      <c r="S2" s="3" t="s">
        <v>153</v>
      </c>
      <c r="U2" s="64" t="s">
        <v>210</v>
      </c>
      <c r="W2" s="3" t="s">
        <v>130</v>
      </c>
      <c r="Y2" s="3" t="s">
        <v>154</v>
      </c>
    </row>
    <row r="3" spans="1:25" ht="44" x14ac:dyDescent="0.2">
      <c r="B3" s="65"/>
      <c r="C3" s="66" t="s">
        <v>228</v>
      </c>
      <c r="D3" s="66" t="s">
        <v>308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投入係数表!D5</f>
        <v>3.1298904538341159E-3</v>
      </c>
      <c r="E5" s="77">
        <f t="shared" ref="E5:E38" si="0">$C$6*D5</f>
        <v>0.3129890453834116</v>
      </c>
      <c r="F5" s="76">
        <f>分析係数表!C8</f>
        <v>8.4659786601364306E-2</v>
      </c>
      <c r="G5" s="77">
        <f t="shared" ref="G5:G38" si="1">E5*F5</f>
        <v>2.6497585790724355E-2</v>
      </c>
      <c r="H5" s="77">
        <f t="array" ref="H5:H43">MMULT(逆行列係数!C5:AO43,'2'!G5:G43)</f>
        <v>3.2287722246583009E-2</v>
      </c>
      <c r="I5" s="77">
        <f t="shared" ref="I5:I38" si="2">C5+H5</f>
        <v>3.2287722246583009E-2</v>
      </c>
      <c r="J5" s="76">
        <f>分析係数表!G8</f>
        <v>0.11977611940298508</v>
      </c>
      <c r="K5" s="78">
        <f t="shared" ref="K5:K38" si="3">I5*J5</f>
        <v>3.867298075057144E-3</v>
      </c>
      <c r="L5" s="79" t="s">
        <v>182</v>
      </c>
      <c r="M5" s="80" t="s">
        <v>182</v>
      </c>
      <c r="N5" s="81">
        <f>分析係数表!H8</f>
        <v>1.0788748708637261E-2</v>
      </c>
      <c r="O5" s="82">
        <f t="shared" ref="O5:O43" si="4">$M$44*N5</f>
        <v>0.19327185329270191</v>
      </c>
      <c r="P5" s="76">
        <f>分析係数表!C8</f>
        <v>8.4659786601364306E-2</v>
      </c>
      <c r="Q5" s="82">
        <f t="shared" ref="Q5:Q38" si="5">O5*P5</f>
        <v>1.6362353855810332E-2</v>
      </c>
      <c r="R5" s="83">
        <f t="array" ref="R5:R43">MMULT(逆行列係数!C5:AO43,'2'!Q5:Q43)</f>
        <v>2.1242128544011266E-2</v>
      </c>
      <c r="S5" s="84">
        <f t="shared" ref="S5:S38" si="6">I5+R5</f>
        <v>5.3529850790594274E-2</v>
      </c>
      <c r="T5" s="85">
        <f>分析係数表!F8</f>
        <v>0.4513681592039801</v>
      </c>
      <c r="U5" s="86">
        <f t="shared" ref="U5:U43" si="7">S5*T5</f>
        <v>2.4161670213814258E-2</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75">
        <f>最終需要_まとめ!$C$7</f>
        <v>100</v>
      </c>
      <c r="D6" s="76">
        <f>投入係数表!D6</f>
        <v>0.13145539906103287</v>
      </c>
      <c r="E6" s="77">
        <f t="shared" si="0"/>
        <v>13.145539906103288</v>
      </c>
      <c r="F6" s="76">
        <f>分析係数表!C9</f>
        <v>0.31916038751345532</v>
      </c>
      <c r="G6" s="77">
        <f t="shared" si="1"/>
        <v>4.1955356105055168</v>
      </c>
      <c r="H6" s="77">
        <v>4.3800349509069223</v>
      </c>
      <c r="I6" s="77">
        <f t="shared" si="2"/>
        <v>104.38003495090692</v>
      </c>
      <c r="J6" s="76">
        <f>分析係数表!G9</f>
        <v>0.24726134585289514</v>
      </c>
      <c r="K6" s="78">
        <f t="shared" si="3"/>
        <v>25.809147922133477</v>
      </c>
      <c r="L6" s="79"/>
      <c r="M6" s="80"/>
      <c r="N6" s="81">
        <f>分析係数表!H9</f>
        <v>5.7211282597126128E-4</v>
      </c>
      <c r="O6" s="82">
        <f t="shared" si="4"/>
        <v>1.0248946300831707E-2</v>
      </c>
      <c r="P6" s="76">
        <f>分析係数表!C9</f>
        <v>0.31916038751345532</v>
      </c>
      <c r="Q6" s="82">
        <f t="shared" si="5"/>
        <v>3.2710576729780422E-3</v>
      </c>
      <c r="R6" s="83">
        <v>3.9756848971409589E-3</v>
      </c>
      <c r="S6" s="84">
        <f t="shared" si="6"/>
        <v>104.38401063580406</v>
      </c>
      <c r="T6" s="85">
        <f>分析係数表!F9</f>
        <v>0.67449139280125192</v>
      </c>
      <c r="U6" s="86">
        <f t="shared" si="7"/>
        <v>70.406116719924171</v>
      </c>
      <c r="V6" s="87">
        <f>分析係数表!D9</f>
        <v>0.15336463223787167</v>
      </c>
      <c r="W6" s="167">
        <f t="shared" si="8"/>
        <v>16</v>
      </c>
      <c r="X6" s="76">
        <f>分析係数表!E9</f>
        <v>8.7636932707355245E-2</v>
      </c>
      <c r="Y6" s="166">
        <f t="shared" si="9"/>
        <v>9</v>
      </c>
    </row>
    <row r="7" spans="1:25" x14ac:dyDescent="0.2">
      <c r="A7" s="6" t="s">
        <v>221</v>
      </c>
      <c r="B7" s="5" t="s">
        <v>267</v>
      </c>
      <c r="C7" s="90"/>
      <c r="D7" s="76">
        <f>投入係数表!D7</f>
        <v>0</v>
      </c>
      <c r="E7" s="77">
        <f t="shared" si="0"/>
        <v>0</v>
      </c>
      <c r="F7" s="76">
        <f>分析係数表!C10</f>
        <v>0.62166360683519284</v>
      </c>
      <c r="G7" s="77">
        <f t="shared" si="1"/>
        <v>0</v>
      </c>
      <c r="H7" s="77">
        <v>5.9684420012416405E-3</v>
      </c>
      <c r="I7" s="77">
        <f t="shared" si="2"/>
        <v>5.9684420012416405E-3</v>
      </c>
      <c r="J7" s="76">
        <f>分析係数表!G10</f>
        <v>0.1793598233995585</v>
      </c>
      <c r="K7" s="78">
        <f t="shared" si="3"/>
        <v>1.070498703313208E-3</v>
      </c>
      <c r="L7" s="79"/>
      <c r="M7" s="80"/>
      <c r="N7" s="81">
        <f>分析係数表!H10</f>
        <v>1.0737876843126819E-3</v>
      </c>
      <c r="O7" s="82">
        <f t="shared" si="4"/>
        <v>1.9236052427826406E-2</v>
      </c>
      <c r="P7" s="76">
        <f>分析係数表!C10</f>
        <v>0.62166360683519284</v>
      </c>
      <c r="Q7" s="82">
        <f t="shared" si="5"/>
        <v>1.1958353733553431E-2</v>
      </c>
      <c r="R7" s="83">
        <v>1.8908476219057363E-2</v>
      </c>
      <c r="S7" s="84">
        <f t="shared" si="6"/>
        <v>2.4876918220299003E-2</v>
      </c>
      <c r="T7" s="85">
        <f>分析係数表!F10</f>
        <v>0.51894775570272256</v>
      </c>
      <c r="U7" s="86">
        <f t="shared" si="7"/>
        <v>1.2909820879224335E-2</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投入係数表!D8</f>
        <v>0</v>
      </c>
      <c r="E8" s="77">
        <f t="shared" si="0"/>
        <v>0</v>
      </c>
      <c r="F8" s="76">
        <f>分析係数表!C11</f>
        <v>1.1338376983330734E-2</v>
      </c>
      <c r="G8" s="77">
        <f t="shared" si="1"/>
        <v>0</v>
      </c>
      <c r="H8" s="77">
        <v>4.722684733016078E-3</v>
      </c>
      <c r="I8" s="77">
        <f t="shared" si="2"/>
        <v>4.722684733016078E-3</v>
      </c>
      <c r="J8" s="76">
        <f>分析係数表!G11</f>
        <v>0.33809183916250296</v>
      </c>
      <c r="K8" s="78">
        <f t="shared" si="3"/>
        <v>1.5967011671700801E-3</v>
      </c>
      <c r="L8" s="79"/>
      <c r="M8" s="80"/>
      <c r="N8" s="81">
        <f>分析係数表!H11</f>
        <v>-1.9566102119400181E-5</v>
      </c>
      <c r="O8" s="82">
        <f t="shared" si="4"/>
        <v>-3.5051115939916923E-4</v>
      </c>
      <c r="P8" s="76">
        <f>分析係数表!C11</f>
        <v>1.1338376983330734E-2</v>
      </c>
      <c r="Q8" s="82">
        <f t="shared" si="5"/>
        <v>-3.9742276621321106E-6</v>
      </c>
      <c r="R8" s="83">
        <v>2.6873223889180603E-3</v>
      </c>
      <c r="S8" s="84">
        <f t="shared" si="6"/>
        <v>7.4100071219341378E-3</v>
      </c>
      <c r="T8" s="85">
        <f>分析係数表!F11</f>
        <v>0.55864858434451581</v>
      </c>
      <c r="U8" s="86">
        <f t="shared" si="7"/>
        <v>4.1395899886512858E-3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投入係数表!D9</f>
        <v>2.8169014084507043E-2</v>
      </c>
      <c r="E9" s="77">
        <f t="shared" si="0"/>
        <v>2.8169014084507045</v>
      </c>
      <c r="F9" s="76">
        <f>分析係数表!C12</f>
        <v>8.477574226152873E-2</v>
      </c>
      <c r="G9" s="77">
        <f t="shared" si="1"/>
        <v>0.23880490777895419</v>
      </c>
      <c r="H9" s="77">
        <v>0.25425886481502952</v>
      </c>
      <c r="I9" s="77">
        <f t="shared" si="2"/>
        <v>0.25425886481502952</v>
      </c>
      <c r="J9" s="76">
        <f>分析係数表!G12</f>
        <v>0.1365084958708076</v>
      </c>
      <c r="K9" s="78">
        <f t="shared" si="3"/>
        <v>3.4708495197718688E-2</v>
      </c>
      <c r="L9" s="79"/>
      <c r="M9" s="80"/>
      <c r="N9" s="81">
        <f>分析係数表!H12</f>
        <v>8.9702751776602072E-2</v>
      </c>
      <c r="O9" s="82">
        <f t="shared" si="4"/>
        <v>1.6069534613814311</v>
      </c>
      <c r="P9" s="76">
        <f>分析係数表!C12</f>
        <v>8.477574226152873E-2</v>
      </c>
      <c r="Q9" s="82">
        <f t="shared" si="5"/>
        <v>0.13623067246834367</v>
      </c>
      <c r="R9" s="83">
        <v>0.15455683919923632</v>
      </c>
      <c r="S9" s="84">
        <f t="shared" si="6"/>
        <v>0.40881570401426581</v>
      </c>
      <c r="T9" s="85">
        <f>分析係数表!F12</f>
        <v>0.34033278686012841</v>
      </c>
      <c r="U9" s="86">
        <f t="shared" si="7"/>
        <v>0.13913338785936047</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投入係数表!D10</f>
        <v>3.1298904538341159E-3</v>
      </c>
      <c r="E10" s="77">
        <f t="shared" si="0"/>
        <v>0.3129890453834116</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0.2550880013643394</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投入係数表!D11</f>
        <v>1.2519561815336464E-2</v>
      </c>
      <c r="E11" s="77">
        <f t="shared" si="0"/>
        <v>1.2519561815336464</v>
      </c>
      <c r="F11" s="76">
        <f>分析係数表!C14</f>
        <v>0.10751143043762246</v>
      </c>
      <c r="G11" s="77">
        <f t="shared" si="1"/>
        <v>0.13459959992190607</v>
      </c>
      <c r="H11" s="77">
        <v>0.17378374490286644</v>
      </c>
      <c r="I11" s="77">
        <f t="shared" si="2"/>
        <v>0.17378374490286644</v>
      </c>
      <c r="J11" s="76">
        <f>分析係数表!G14</f>
        <v>0.16229985443959244</v>
      </c>
      <c r="K11" s="78">
        <f t="shared" si="3"/>
        <v>2.8205076501702488E-2</v>
      </c>
      <c r="L11" s="79"/>
      <c r="M11" s="80"/>
      <c r="N11" s="81">
        <f>分析係数表!H14</f>
        <v>1.1512694487055067E-3</v>
      </c>
      <c r="O11" s="82">
        <f t="shared" si="4"/>
        <v>2.0624076619047117E-2</v>
      </c>
      <c r="P11" s="76">
        <f>分析係数表!C14</f>
        <v>0.10751143043762246</v>
      </c>
      <c r="Q11" s="82">
        <f t="shared" si="5"/>
        <v>2.21732397876888E-3</v>
      </c>
      <c r="R11" s="83">
        <v>1.313514698489897E-2</v>
      </c>
      <c r="S11" s="84">
        <f t="shared" si="6"/>
        <v>0.18691889188776542</v>
      </c>
      <c r="T11" s="85">
        <f>分析係数表!F14</f>
        <v>0.30163027656477437</v>
      </c>
      <c r="U11" s="86">
        <f t="shared" si="7"/>
        <v>5.6380397055287843E-2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投入係数表!D12</f>
        <v>0</v>
      </c>
      <c r="E12" s="77">
        <f t="shared" si="0"/>
        <v>0</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0.14732685051865882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投入係数表!D13</f>
        <v>9.3896713615023476E-3</v>
      </c>
      <c r="E13" s="77">
        <f t="shared" si="0"/>
        <v>0.93896713615023475</v>
      </c>
      <c r="F13" s="76">
        <f>分析係数表!C16</f>
        <v>7.3204631810756426E-2</v>
      </c>
      <c r="G13" s="77">
        <f t="shared" si="1"/>
        <v>6.8736743484278329E-2</v>
      </c>
      <c r="H13" s="77">
        <v>8.2779991574910172E-2</v>
      </c>
      <c r="I13" s="77">
        <f t="shared" si="2"/>
        <v>8.2779991574910172E-2</v>
      </c>
      <c r="J13" s="76">
        <f>分析係数表!G16</f>
        <v>3.3405954974582423E-2</v>
      </c>
      <c r="K13" s="78">
        <f t="shared" si="3"/>
        <v>2.7653446713477615E-3</v>
      </c>
      <c r="L13" s="79"/>
      <c r="M13" s="80"/>
      <c r="N13" s="81">
        <f>分析係数表!H16</f>
        <v>1.6620229784303289E-2</v>
      </c>
      <c r="O13" s="82">
        <f t="shared" si="4"/>
        <v>0.29773819924003031</v>
      </c>
      <c r="P13" s="76">
        <f>分析係数表!C16</f>
        <v>7.3204631810756426E-2</v>
      </c>
      <c r="Q13" s="82">
        <f t="shared" si="5"/>
        <v>2.1795815251364058E-2</v>
      </c>
      <c r="R13" s="83">
        <v>2.7829765628099183E-2</v>
      </c>
      <c r="S13" s="84">
        <f t="shared" si="6"/>
        <v>0.11060975720300936</v>
      </c>
      <c r="T13" s="85">
        <f>分析係数表!F16</f>
        <v>0.2888106809675437</v>
      </c>
      <c r="U13" s="86">
        <f t="shared" si="7"/>
        <v>3.1945279299455807E-2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投入係数表!D14</f>
        <v>1.4084507042253521E-2</v>
      </c>
      <c r="E14" s="77">
        <f t="shared" si="0"/>
        <v>1.4084507042253522</v>
      </c>
      <c r="F14" s="76">
        <f>分析係数表!C17</f>
        <v>9.4677137870855188E-2</v>
      </c>
      <c r="G14" s="77">
        <f t="shared" si="1"/>
        <v>0.13334808150824676</v>
      </c>
      <c r="H14" s="77">
        <v>0.1512053999502552</v>
      </c>
      <c r="I14" s="77">
        <f t="shared" si="2"/>
        <v>0.1512053999502552</v>
      </c>
      <c r="J14" s="76">
        <f>分析係数表!G17</f>
        <v>0.22277835489659081</v>
      </c>
      <c r="K14" s="78">
        <f t="shared" si="3"/>
        <v>3.3685290252398907E-2</v>
      </c>
      <c r="L14" s="79"/>
      <c r="M14" s="80"/>
      <c r="N14" s="81">
        <f>分析係数表!H17</f>
        <v>2.9857871834204678E-3</v>
      </c>
      <c r="O14" s="82">
        <f t="shared" si="4"/>
        <v>5.3488002924313223E-2</v>
      </c>
      <c r="P14" s="76">
        <f>分析係数表!C17</f>
        <v>9.4677137870855188E-2</v>
      </c>
      <c r="Q14" s="82">
        <f t="shared" si="5"/>
        <v>5.0640910273019087E-3</v>
      </c>
      <c r="R14" s="83">
        <v>1.2045691042804473E-2</v>
      </c>
      <c r="S14" s="84">
        <f t="shared" si="6"/>
        <v>0.16325109099305968</v>
      </c>
      <c r="T14" s="85">
        <f>分析係数表!F17</f>
        <v>0.35642648030975543</v>
      </c>
      <c r="U14" s="86">
        <f t="shared" si="7"/>
        <v>5.818701176938388E-2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投入係数表!D15</f>
        <v>0</v>
      </c>
      <c r="E15" s="77">
        <f t="shared" si="0"/>
        <v>0</v>
      </c>
      <c r="F15" s="76">
        <f>分析係数表!C18</f>
        <v>9.0734209682590605E-2</v>
      </c>
      <c r="G15" s="77">
        <f t="shared" si="1"/>
        <v>0</v>
      </c>
      <c r="H15" s="77">
        <v>2.7572309393488347E-3</v>
      </c>
      <c r="I15" s="77">
        <f t="shared" si="2"/>
        <v>2.7572309393488347E-3</v>
      </c>
      <c r="J15" s="76">
        <f>分析係数表!G18</f>
        <v>0.21565293431791682</v>
      </c>
      <c r="K15" s="78">
        <f t="shared" si="3"/>
        <v>5.9460494266272239E-4</v>
      </c>
      <c r="L15" s="79"/>
      <c r="M15" s="80"/>
      <c r="N15" s="81">
        <f>分析係数表!H18</f>
        <v>4.3984597564411608E-4</v>
      </c>
      <c r="O15" s="82">
        <f t="shared" si="4"/>
        <v>7.8794908632933234E-3</v>
      </c>
      <c r="P15" s="76">
        <f>分析係数表!C18</f>
        <v>9.0734209682590605E-2</v>
      </c>
      <c r="Q15" s="82">
        <f t="shared" si="5"/>
        <v>7.1493937618211329E-4</v>
      </c>
      <c r="R15" s="83">
        <v>2.0685197028336836E-3</v>
      </c>
      <c r="S15" s="84">
        <f t="shared" si="6"/>
        <v>4.8257506421825183E-3</v>
      </c>
      <c r="T15" s="85">
        <f>分析係数表!F18</f>
        <v>0.45924018655266224</v>
      </c>
      <c r="U15" s="86">
        <f t="shared" si="7"/>
        <v>2.2161786251725293E-3</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投入係数表!D16</f>
        <v>0</v>
      </c>
      <c r="E16" s="77">
        <f t="shared" si="0"/>
        <v>0</v>
      </c>
      <c r="F16" s="76">
        <f>分析係数表!C19</f>
        <v>0.38367313932924796</v>
      </c>
      <c r="G16" s="77">
        <f t="shared" si="1"/>
        <v>0</v>
      </c>
      <c r="H16" s="77">
        <v>8.5154462700349765E-3</v>
      </c>
      <c r="I16" s="77">
        <f t="shared" si="2"/>
        <v>8.5154462700349765E-3</v>
      </c>
      <c r="J16" s="76">
        <f>分析係数表!G19</f>
        <v>5.766363928853338E-2</v>
      </c>
      <c r="K16" s="78">
        <f t="shared" si="3"/>
        <v>4.9103162209618387E-4</v>
      </c>
      <c r="L16" s="79"/>
      <c r="M16" s="80"/>
      <c r="N16" s="81">
        <f>分析係数表!H19</f>
        <v>-1.1191810412296904E-4</v>
      </c>
      <c r="O16" s="82">
        <f t="shared" si="4"/>
        <v>-2.0049238317632482E-3</v>
      </c>
      <c r="P16" s="76">
        <f>分析係数表!C19</f>
        <v>0.38367313932924796</v>
      </c>
      <c r="Q16" s="82">
        <f t="shared" si="5"/>
        <v>-7.6923542064863035E-4</v>
      </c>
      <c r="R16" s="83">
        <v>6.8663314597347379E-3</v>
      </c>
      <c r="S16" s="84">
        <f t="shared" si="6"/>
        <v>1.5381777729769714E-2</v>
      </c>
      <c r="T16" s="85">
        <f>分析係数表!F19</f>
        <v>0.24005843022564122</v>
      </c>
      <c r="U16" s="86">
        <f t="shared" si="7"/>
        <v>3.6925254158882447E-3</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投入係数表!D17</f>
        <v>0</v>
      </c>
      <c r="E17" s="77">
        <f t="shared" si="0"/>
        <v>0</v>
      </c>
      <c r="F17" s="76">
        <f>分析係数表!C20</f>
        <v>5.6760594962254274E-2</v>
      </c>
      <c r="G17" s="77">
        <f t="shared" si="1"/>
        <v>0</v>
      </c>
      <c r="H17" s="77">
        <v>8.5367622274346456E-4</v>
      </c>
      <c r="I17" s="77">
        <f t="shared" si="2"/>
        <v>8.5367622274346456E-4</v>
      </c>
      <c r="J17" s="76">
        <f>分析係数表!G20</f>
        <v>0.10000544691976687</v>
      </c>
      <c r="K17" s="78">
        <f t="shared" si="3"/>
        <v>8.5372272180238629E-5</v>
      </c>
      <c r="L17" s="79"/>
      <c r="M17" s="80"/>
      <c r="N17" s="81">
        <f>分析係数表!H20</f>
        <v>5.4785085934320511E-4</v>
      </c>
      <c r="O17" s="82">
        <f t="shared" si="4"/>
        <v>9.8143124631767387E-3</v>
      </c>
      <c r="P17" s="76">
        <f>分析係数表!C20</f>
        <v>5.6760594962254274E-2</v>
      </c>
      <c r="Q17" s="82">
        <f t="shared" si="5"/>
        <v>5.5706621455537894E-4</v>
      </c>
      <c r="R17" s="83">
        <v>1.8624392298464004E-3</v>
      </c>
      <c r="S17" s="84">
        <f t="shared" si="6"/>
        <v>2.7161154525898647E-3</v>
      </c>
      <c r="T17" s="85">
        <f>分析係数表!F20</f>
        <v>0.22277901846505802</v>
      </c>
      <c r="U17" s="86">
        <f t="shared" si="7"/>
        <v>6.0509353456574694E-4</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投入係数表!D18</f>
        <v>0</v>
      </c>
      <c r="E18" s="77">
        <f t="shared" si="0"/>
        <v>0</v>
      </c>
      <c r="F18" s="76">
        <f>分析係数表!C21</f>
        <v>0.13737850556345566</v>
      </c>
      <c r="G18" s="77">
        <f t="shared" si="1"/>
        <v>0</v>
      </c>
      <c r="H18" s="77">
        <v>8.6265188439212815E-3</v>
      </c>
      <c r="I18" s="77">
        <f t="shared" si="2"/>
        <v>8.6265188439212815E-3</v>
      </c>
      <c r="J18" s="76">
        <f>分析係数表!G21</f>
        <v>0.2851571527617287</v>
      </c>
      <c r="K18" s="78">
        <f t="shared" si="3"/>
        <v>2.459913551777992E-3</v>
      </c>
      <c r="L18" s="79"/>
      <c r="M18" s="80"/>
      <c r="N18" s="81">
        <f>分析係数表!H21</f>
        <v>9.156935791879285E-4</v>
      </c>
      <c r="O18" s="82">
        <f t="shared" si="4"/>
        <v>1.6403922259881121E-2</v>
      </c>
      <c r="P18" s="76">
        <f>分析係数表!C21</f>
        <v>0.13737850556345566</v>
      </c>
      <c r="Q18" s="82">
        <f t="shared" si="5"/>
        <v>2.2535463254415725E-3</v>
      </c>
      <c r="R18" s="83">
        <v>6.9351870003515831E-3</v>
      </c>
      <c r="S18" s="84">
        <f t="shared" si="6"/>
        <v>1.5561705844272865E-2</v>
      </c>
      <c r="T18" s="85">
        <f>分析係数表!F21</f>
        <v>0.4258002079963023</v>
      </c>
      <c r="U18" s="86">
        <f t="shared" si="7"/>
        <v>6.6261775852686595E-3</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投入係数表!D19</f>
        <v>0</v>
      </c>
      <c r="E19" s="77">
        <f t="shared" si="0"/>
        <v>0</v>
      </c>
      <c r="F19" s="76">
        <f>分析係数表!C22</f>
        <v>5.5142937219730959E-2</v>
      </c>
      <c r="G19" s="77">
        <f t="shared" si="1"/>
        <v>0</v>
      </c>
      <c r="H19" s="77">
        <v>1.3621162097381281E-3</v>
      </c>
      <c r="I19" s="77">
        <f t="shared" si="2"/>
        <v>1.3621162097381281E-3</v>
      </c>
      <c r="J19" s="76">
        <f>分析係数表!G22</f>
        <v>0.19463487332339791</v>
      </c>
      <c r="K19" s="78">
        <f t="shared" si="3"/>
        <v>2.6511531593412745E-4</v>
      </c>
      <c r="L19" s="79"/>
      <c r="M19" s="80"/>
      <c r="N19" s="81">
        <f>分析係数表!H22</f>
        <v>4.3045424662680399E-5</v>
      </c>
      <c r="O19" s="82">
        <f t="shared" si="4"/>
        <v>7.7112455067817232E-4</v>
      </c>
      <c r="P19" s="76">
        <f>分析係数表!C22</f>
        <v>5.5142937219730959E-2</v>
      </c>
      <c r="Q19" s="82">
        <f t="shared" si="5"/>
        <v>4.2522072686639697E-5</v>
      </c>
      <c r="R19" s="83">
        <v>8.9133087091368629E-4</v>
      </c>
      <c r="S19" s="84">
        <f t="shared" si="6"/>
        <v>2.2534470806518147E-3</v>
      </c>
      <c r="T19" s="85">
        <f>分析係数表!F22</f>
        <v>0.4128663686040735</v>
      </c>
      <c r="U19" s="86">
        <f t="shared" si="7"/>
        <v>9.303725130301655E-4</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投入係数表!D20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4.4865428403093662E-4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投入係数表!D21</f>
        <v>0</v>
      </c>
      <c r="E21" s="77">
        <f t="shared" si="0"/>
        <v>0</v>
      </c>
      <c r="F21" s="76">
        <f>分析係数表!C24</f>
        <v>1</v>
      </c>
      <c r="G21" s="77">
        <f t="shared" si="1"/>
        <v>0</v>
      </c>
      <c r="H21" s="77">
        <v>4.7533958888328391E-2</v>
      </c>
      <c r="I21" s="77">
        <f t="shared" si="2"/>
        <v>4.7533958888328391E-2</v>
      </c>
      <c r="J21" s="76">
        <f>分析係数表!G24</f>
        <v>0.20831345678476951</v>
      </c>
      <c r="K21" s="78">
        <f t="shared" si="3"/>
        <v>9.9019632906928064E-3</v>
      </c>
      <c r="L21" s="79"/>
      <c r="M21" s="80"/>
      <c r="N21" s="81">
        <f>分析係数表!H24</f>
        <v>3.2557993926681905E-4</v>
      </c>
      <c r="O21" s="82">
        <f t="shared" si="4"/>
        <v>5.8325056924021764E-3</v>
      </c>
      <c r="P21" s="76">
        <f>分析係数表!C24</f>
        <v>1</v>
      </c>
      <c r="Q21" s="82">
        <f t="shared" si="5"/>
        <v>5.8325056924021764E-3</v>
      </c>
      <c r="R21" s="83">
        <v>3.0774982538148754E-2</v>
      </c>
      <c r="S21" s="84">
        <f t="shared" si="6"/>
        <v>7.8308941426477152E-2</v>
      </c>
      <c r="T21" s="85">
        <f>分析係数表!F24</f>
        <v>0.39224380935860187</v>
      </c>
      <c r="U21" s="86">
        <f t="shared" si="7"/>
        <v>3.0716197491961025E-2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投入係数表!D22</f>
        <v>0</v>
      </c>
      <c r="E22" s="77">
        <f t="shared" si="0"/>
        <v>0</v>
      </c>
      <c r="F22" s="76">
        <f>分析係数表!C25</f>
        <v>5.3881637957861162E-2</v>
      </c>
      <c r="G22" s="77">
        <f t="shared" si="1"/>
        <v>0</v>
      </c>
      <c r="H22" s="77">
        <v>3.9431016821580411E-3</v>
      </c>
      <c r="I22" s="77">
        <f t="shared" si="2"/>
        <v>3.9431016821580411E-3</v>
      </c>
      <c r="J22" s="76">
        <f>分析係数表!G25</f>
        <v>0.19694753074216123</v>
      </c>
      <c r="K22" s="78">
        <f t="shared" si="3"/>
        <v>7.7658413976628847E-4</v>
      </c>
      <c r="L22" s="79"/>
      <c r="M22" s="80"/>
      <c r="N22" s="81">
        <f>分析係数表!H25</f>
        <v>5.0793601101962874E-4</v>
      </c>
      <c r="O22" s="82">
        <f t="shared" si="4"/>
        <v>9.0992696980024337E-3</v>
      </c>
      <c r="P22" s="76">
        <f>分析係数表!C25</f>
        <v>5.3881637957861162E-2</v>
      </c>
      <c r="Q22" s="82">
        <f t="shared" si="5"/>
        <v>4.9028355554870382E-4</v>
      </c>
      <c r="R22" s="83">
        <v>4.2486152350750903E-3</v>
      </c>
      <c r="S22" s="84">
        <f t="shared" si="6"/>
        <v>8.1917169172331314E-3</v>
      </c>
      <c r="T22" s="85">
        <f>分析係数表!F25</f>
        <v>0.35040132853584277</v>
      </c>
      <c r="U22" s="86">
        <f t="shared" si="7"/>
        <v>2.8703884907880276E-3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投入係数表!D23</f>
        <v>0</v>
      </c>
      <c r="E23" s="77">
        <f t="shared" si="0"/>
        <v>0</v>
      </c>
      <c r="F23" s="76">
        <f>分析係数表!C26</f>
        <v>0.84177658262309296</v>
      </c>
      <c r="G23" s="77">
        <f t="shared" si="1"/>
        <v>0</v>
      </c>
      <c r="H23" s="77">
        <v>2.1544979198010586E-2</v>
      </c>
      <c r="I23" s="77">
        <f t="shared" si="2"/>
        <v>2.1544979198010586E-2</v>
      </c>
      <c r="J23" s="76">
        <f>分析係数表!G26</f>
        <v>0.19643330946147433</v>
      </c>
      <c r="K23" s="78">
        <f t="shared" si="3"/>
        <v>4.2321515661438401E-3</v>
      </c>
      <c r="L23" s="79"/>
      <c r="M23" s="80"/>
      <c r="N23" s="81">
        <f>分析係数表!H26</f>
        <v>1.0240897849294056E-2</v>
      </c>
      <c r="O23" s="82">
        <f t="shared" si="4"/>
        <v>0.1834575408295252</v>
      </c>
      <c r="P23" s="76">
        <f>分析係数表!C26</f>
        <v>0.84177658262309296</v>
      </c>
      <c r="Q23" s="82">
        <f t="shared" si="5"/>
        <v>0.15443026177591426</v>
      </c>
      <c r="R23" s="83">
        <v>0.1837525345917419</v>
      </c>
      <c r="S23" s="84">
        <f t="shared" si="6"/>
        <v>0.20529751378975247</v>
      </c>
      <c r="T23" s="85">
        <f>分析係数表!F26</f>
        <v>0.3347664275567348</v>
      </c>
      <c r="U23" s="86">
        <f t="shared" si="7"/>
        <v>6.8726715277674932E-2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投入係数表!D24</f>
        <v>0</v>
      </c>
      <c r="E24" s="77">
        <f t="shared" si="0"/>
        <v>0</v>
      </c>
      <c r="F24" s="76">
        <f>分析係数表!C27</f>
        <v>0.24324710590252963</v>
      </c>
      <c r="G24" s="77">
        <f t="shared" si="1"/>
        <v>0</v>
      </c>
      <c r="H24" s="77">
        <v>1.1058862971953551E-3</v>
      </c>
      <c r="I24" s="77">
        <f t="shared" si="2"/>
        <v>1.1058862971953551E-3</v>
      </c>
      <c r="J24" s="76">
        <f>分析係数表!G27</f>
        <v>0.17095686135274277</v>
      </c>
      <c r="K24" s="78">
        <f t="shared" si="3"/>
        <v>1.890588503815244E-4</v>
      </c>
      <c r="L24" s="79"/>
      <c r="M24" s="80"/>
      <c r="N24" s="81">
        <f>分析係数表!H27</f>
        <v>1.1085370816767366E-2</v>
      </c>
      <c r="O24" s="82">
        <f t="shared" si="4"/>
        <v>0.1985856024691933</v>
      </c>
      <c r="P24" s="76">
        <f>分析係数表!C27</f>
        <v>0.24324710590252963</v>
      </c>
      <c r="Q24" s="82">
        <f t="shared" si="5"/>
        <v>4.8305373074541511E-2</v>
      </c>
      <c r="R24" s="83">
        <v>4.9388104376974377E-2</v>
      </c>
      <c r="S24" s="84">
        <f t="shared" si="6"/>
        <v>5.0493990674169729E-2</v>
      </c>
      <c r="T24" s="85">
        <f>分析係数表!F27</f>
        <v>0.32207527072607844</v>
      </c>
      <c r="U24" s="86">
        <f t="shared" si="7"/>
        <v>1.6262865716423297E-2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投入係数表!D25</f>
        <v>0</v>
      </c>
      <c r="E25" s="77">
        <f t="shared" si="0"/>
        <v>0</v>
      </c>
      <c r="F25" s="76">
        <f>分析係数表!C28</f>
        <v>6.4266243880729879E-2</v>
      </c>
      <c r="G25" s="77">
        <f t="shared" si="1"/>
        <v>0</v>
      </c>
      <c r="H25" s="77">
        <v>6.0021776943784784E-3</v>
      </c>
      <c r="I25" s="77">
        <f t="shared" si="2"/>
        <v>6.0021776943784784E-3</v>
      </c>
      <c r="J25" s="76">
        <f>分析係数表!G28</f>
        <v>0.12485076971410619</v>
      </c>
      <c r="K25" s="78">
        <f t="shared" si="3"/>
        <v>7.4937650510399222E-4</v>
      </c>
      <c r="L25" s="79"/>
      <c r="M25" s="80"/>
      <c r="N25" s="81">
        <f>分析係数表!H28</f>
        <v>2.0224305794696803E-2</v>
      </c>
      <c r="O25" s="82">
        <f t="shared" si="4"/>
        <v>0.36230235480135725</v>
      </c>
      <c r="P25" s="76">
        <f>分析係数表!C28</f>
        <v>6.4266243880729879E-2</v>
      </c>
      <c r="Q25" s="82">
        <f t="shared" si="5"/>
        <v>2.328381149222675E-2</v>
      </c>
      <c r="R25" s="83">
        <v>2.6747770591612645E-2</v>
      </c>
      <c r="S25" s="84">
        <f t="shared" si="6"/>
        <v>3.2749948285991121E-2</v>
      </c>
      <c r="T25" s="85">
        <f>分析係数表!F28</f>
        <v>0.21344643418158971</v>
      </c>
      <c r="U25" s="86">
        <f t="shared" si="7"/>
        <v>6.9903596812762704E-3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投入係数表!D26</f>
        <v>7.8247261345852897E-3</v>
      </c>
      <c r="E26" s="77">
        <f t="shared" si="0"/>
        <v>0.78247261345852892</v>
      </c>
      <c r="F26" s="76">
        <f>分析係数表!C29</f>
        <v>0.2704472217012498</v>
      </c>
      <c r="G26" s="77">
        <f t="shared" si="1"/>
        <v>0.21161754436717511</v>
      </c>
      <c r="H26" s="77">
        <v>0.2498304423161572</v>
      </c>
      <c r="I26" s="77">
        <f t="shared" si="2"/>
        <v>0.2498304423161572</v>
      </c>
      <c r="J26" s="76">
        <f>分析係数表!G29</f>
        <v>0.25613918980110767</v>
      </c>
      <c r="K26" s="78">
        <f t="shared" si="3"/>
        <v>6.3991367082512865E-2</v>
      </c>
      <c r="L26" s="79"/>
      <c r="M26" s="80"/>
      <c r="N26" s="81">
        <f>分析係数表!H29</f>
        <v>1.0092978117271389E-2</v>
      </c>
      <c r="O26" s="82">
        <f t="shared" si="4"/>
        <v>0.18080767646446746</v>
      </c>
      <c r="P26" s="76">
        <f>分析係数表!C29</f>
        <v>0.2704472217012498</v>
      </c>
      <c r="Q26" s="82">
        <f t="shared" si="5"/>
        <v>4.8898933762073681E-2</v>
      </c>
      <c r="R26" s="83">
        <v>7.6932849240476997E-2</v>
      </c>
      <c r="S26" s="84">
        <f t="shared" si="6"/>
        <v>0.32676329155663419</v>
      </c>
      <c r="T26" s="85">
        <f>分析係数表!F29</f>
        <v>0.41878853321258142</v>
      </c>
      <c r="U26" s="86">
        <f t="shared" si="7"/>
        <v>0.13684471957871791</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投入係数表!D27</f>
        <v>3.1298904538341159E-3</v>
      </c>
      <c r="E27" s="77">
        <f t="shared" si="0"/>
        <v>0.3129890453834116</v>
      </c>
      <c r="F27" s="76">
        <f>分析係数表!C30</f>
        <v>1</v>
      </c>
      <c r="G27" s="77">
        <f t="shared" si="1"/>
        <v>0.3129890453834116</v>
      </c>
      <c r="H27" s="77">
        <v>0.36871863678192079</v>
      </c>
      <c r="I27" s="77">
        <f t="shared" si="2"/>
        <v>0.36871863678192079</v>
      </c>
      <c r="J27" s="76">
        <f>分析係数表!G30</f>
        <v>0.34447816919378449</v>
      </c>
      <c r="K27" s="78">
        <f t="shared" si="3"/>
        <v>0.12701552094626409</v>
      </c>
      <c r="L27" s="79"/>
      <c r="M27" s="80"/>
      <c r="N27" s="81">
        <f>分析係数表!H30</f>
        <v>0</v>
      </c>
      <c r="O27" s="82">
        <f t="shared" si="4"/>
        <v>0</v>
      </c>
      <c r="P27" s="76">
        <f>分析係数表!C30</f>
        <v>1</v>
      </c>
      <c r="Q27" s="82">
        <f t="shared" si="5"/>
        <v>0</v>
      </c>
      <c r="R27" s="83">
        <v>7.2570188399811997E-2</v>
      </c>
      <c r="S27" s="84">
        <f t="shared" si="6"/>
        <v>0.44128882518173279</v>
      </c>
      <c r="T27" s="85">
        <f>分析係数表!F30</f>
        <v>0.44033965000872966</v>
      </c>
      <c r="U27" s="86">
        <f t="shared" si="7"/>
        <v>0.1943169668332877</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投入係数表!D28</f>
        <v>7.8247261345852897E-3</v>
      </c>
      <c r="E28" s="77">
        <f t="shared" si="0"/>
        <v>0.78247261345852892</v>
      </c>
      <c r="F28" s="76">
        <f>分析係数表!C31</f>
        <v>1</v>
      </c>
      <c r="G28" s="77">
        <f t="shared" si="1"/>
        <v>0.78247261345852892</v>
      </c>
      <c r="H28" s="77">
        <v>1.0005898588882176</v>
      </c>
      <c r="I28" s="77">
        <f t="shared" si="2"/>
        <v>1.0005898588882176</v>
      </c>
      <c r="J28" s="76">
        <f>分析係数表!G31</f>
        <v>7.060016576471162E-2</v>
      </c>
      <c r="K28" s="78">
        <f t="shared" si="3"/>
        <v>7.0641809899997576E-2</v>
      </c>
      <c r="L28" s="79"/>
      <c r="M28" s="80"/>
      <c r="N28" s="81">
        <f>分析係数表!H31</f>
        <v>2.2204395329180102E-2</v>
      </c>
      <c r="O28" s="82">
        <f t="shared" si="4"/>
        <v>0.39777408413255322</v>
      </c>
      <c r="P28" s="76">
        <f>分析係数表!C31</f>
        <v>1</v>
      </c>
      <c r="Q28" s="82">
        <f t="shared" si="5"/>
        <v>0.39777408413255322</v>
      </c>
      <c r="R28" s="83">
        <v>0.60448034253897609</v>
      </c>
      <c r="S28" s="84">
        <f t="shared" si="6"/>
        <v>1.6050702014271936</v>
      </c>
      <c r="T28" s="85">
        <f>分析係数表!F31</f>
        <v>0.30864414216761737</v>
      </c>
      <c r="U28" s="86">
        <f t="shared" si="7"/>
        <v>0.49539551543830102</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投入係数表!D29</f>
        <v>0</v>
      </c>
      <c r="E29" s="77">
        <f t="shared" si="0"/>
        <v>0</v>
      </c>
      <c r="F29" s="76">
        <f>分析係数表!C32</f>
        <v>1</v>
      </c>
      <c r="G29" s="77">
        <f t="shared" si="1"/>
        <v>0</v>
      </c>
      <c r="H29" s="77">
        <v>1.5811942442010892E-2</v>
      </c>
      <c r="I29" s="77">
        <f t="shared" si="2"/>
        <v>1.5811942442010892E-2</v>
      </c>
      <c r="J29" s="76">
        <f>分析係数表!G32</f>
        <v>0.14032153145618437</v>
      </c>
      <c r="K29" s="78">
        <f t="shared" si="3"/>
        <v>2.2187559787600081E-3</v>
      </c>
      <c r="L29" s="79"/>
      <c r="M29" s="80"/>
      <c r="N29" s="81">
        <f>分析係数表!H32</f>
        <v>6.2454997965125381E-3</v>
      </c>
      <c r="O29" s="82">
        <f t="shared" si="4"/>
        <v>0.11188316208021482</v>
      </c>
      <c r="P29" s="76">
        <f>分析係数表!C32</f>
        <v>1</v>
      </c>
      <c r="Q29" s="82">
        <f t="shared" si="5"/>
        <v>0.11188316208021482</v>
      </c>
      <c r="R29" s="83">
        <v>0.15876326874991922</v>
      </c>
      <c r="S29" s="84">
        <f t="shared" si="6"/>
        <v>0.17457521119193012</v>
      </c>
      <c r="T29" s="85">
        <f>分析係数表!F32</f>
        <v>0.48266889694266329</v>
      </c>
      <c r="U29" s="86">
        <f t="shared" si="7"/>
        <v>8.4262024619541395E-2</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投入係数表!D30</f>
        <v>0</v>
      </c>
      <c r="E30" s="77">
        <f t="shared" si="0"/>
        <v>0</v>
      </c>
      <c r="F30" s="76">
        <f>分析係数表!C33</f>
        <v>0.77670327534259886</v>
      </c>
      <c r="G30" s="77">
        <f t="shared" si="1"/>
        <v>0</v>
      </c>
      <c r="H30" s="77">
        <v>2.4565697795385252E-2</v>
      </c>
      <c r="I30" s="77">
        <f t="shared" si="2"/>
        <v>2.4565697795385252E-2</v>
      </c>
      <c r="J30" s="76">
        <f>分析係数表!G33</f>
        <v>0.5074626865671642</v>
      </c>
      <c r="K30" s="78">
        <f t="shared" si="3"/>
        <v>1.2466175000643263E-2</v>
      </c>
      <c r="L30" s="79"/>
      <c r="M30" s="80"/>
      <c r="N30" s="81">
        <f>分析係数表!H33</f>
        <v>9.4934727483329676E-4</v>
      </c>
      <c r="O30" s="82">
        <f t="shared" si="4"/>
        <v>1.700680145404769E-2</v>
      </c>
      <c r="P30" s="76">
        <f>分析係数表!C33</f>
        <v>0.77670327534259886</v>
      </c>
      <c r="Q30" s="82">
        <f t="shared" si="5"/>
        <v>1.3209238392460115E-2</v>
      </c>
      <c r="R30" s="83">
        <v>5.334513028632628E-2</v>
      </c>
      <c r="S30" s="84">
        <f t="shared" si="6"/>
        <v>7.7910828081711528E-2</v>
      </c>
      <c r="T30" s="85">
        <f>分析係数表!F33</f>
        <v>0.6450384062948854</v>
      </c>
      <c r="U30" s="86">
        <f t="shared" si="7"/>
        <v>5.025547637894201E-2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投入係数表!D31</f>
        <v>2.6604068857589983E-2</v>
      </c>
      <c r="E31" s="77">
        <f t="shared" si="0"/>
        <v>2.6604068857589982</v>
      </c>
      <c r="F31" s="76">
        <f>分析係数表!C34</f>
        <v>0.47532743082063433</v>
      </c>
      <c r="G31" s="77">
        <f t="shared" si="1"/>
        <v>1.2645643699453495</v>
      </c>
      <c r="H31" s="77">
        <v>1.45500248945862</v>
      </c>
      <c r="I31" s="77">
        <f t="shared" si="2"/>
        <v>1.45500248945862</v>
      </c>
      <c r="J31" s="76">
        <f>分析係数表!G34</f>
        <v>0.42481134980523871</v>
      </c>
      <c r="K31" s="78">
        <f t="shared" si="3"/>
        <v>0.61810157151689893</v>
      </c>
      <c r="L31" s="79"/>
      <c r="M31" s="80"/>
      <c r="N31" s="81">
        <f>分析係数表!H34</f>
        <v>0.15685204896221394</v>
      </c>
      <c r="O31" s="82">
        <f t="shared" si="4"/>
        <v>2.8098797195466281</v>
      </c>
      <c r="P31" s="76">
        <f>分析係数表!C34</f>
        <v>0.47532743082063433</v>
      </c>
      <c r="Q31" s="82">
        <f t="shared" si="5"/>
        <v>1.3356129080071033</v>
      </c>
      <c r="R31" s="83">
        <v>1.4807809014834707</v>
      </c>
      <c r="S31" s="84">
        <f t="shared" si="6"/>
        <v>2.935783390942091</v>
      </c>
      <c r="T31" s="85">
        <f>分析係数表!F34</f>
        <v>0.69928666893120972</v>
      </c>
      <c r="U31" s="86">
        <f t="shared" si="7"/>
        <v>2.052954188155466</v>
      </c>
      <c r="V31" s="87">
        <f>分析係数表!D34</f>
        <v>0.17669785175285158</v>
      </c>
      <c r="W31" s="167">
        <f t="shared" si="8"/>
        <v>1</v>
      </c>
      <c r="X31" s="76">
        <f>分析係数表!E34</f>
        <v>0.12938371624217065</v>
      </c>
      <c r="Y31" s="166">
        <f t="shared" si="9"/>
        <v>0</v>
      </c>
    </row>
    <row r="32" spans="1:25" x14ac:dyDescent="0.2">
      <c r="A32" s="6" t="s">
        <v>20</v>
      </c>
      <c r="B32" s="5" t="s">
        <v>37</v>
      </c>
      <c r="C32" s="90"/>
      <c r="D32" s="76">
        <f>投入係数表!D32</f>
        <v>9.3896713615023476E-3</v>
      </c>
      <c r="E32" s="77">
        <f t="shared" si="0"/>
        <v>0.93896713615023475</v>
      </c>
      <c r="F32" s="76">
        <f>分析係数表!C35</f>
        <v>0.95011559485855634</v>
      </c>
      <c r="G32" s="77">
        <f t="shared" si="1"/>
        <v>0.89212731911601539</v>
      </c>
      <c r="H32" s="77">
        <v>1.0895605702959494</v>
      </c>
      <c r="I32" s="77">
        <f t="shared" si="2"/>
        <v>1.0895605702959494</v>
      </c>
      <c r="J32" s="76">
        <f>分析係数表!G35</f>
        <v>0.31372249083859299</v>
      </c>
      <c r="K32" s="78">
        <f t="shared" si="3"/>
        <v>0.34181965603276315</v>
      </c>
      <c r="L32" s="79"/>
      <c r="M32" s="80"/>
      <c r="N32" s="81">
        <f>分析係数表!H35</f>
        <v>5.8597345271264437E-2</v>
      </c>
      <c r="O32" s="82">
        <f t="shared" si="4"/>
        <v>1.0497248406150079</v>
      </c>
      <c r="P32" s="76">
        <f>分析係数表!C35</f>
        <v>0.95011559485855634</v>
      </c>
      <c r="Q32" s="82">
        <f t="shared" si="5"/>
        <v>0.99735994137873152</v>
      </c>
      <c r="R32" s="83">
        <v>1.4113535493273734</v>
      </c>
      <c r="S32" s="84">
        <f t="shared" si="6"/>
        <v>2.5009141196233227</v>
      </c>
      <c r="T32" s="85">
        <f>分析係数表!F35</f>
        <v>0.64312744830705182</v>
      </c>
      <c r="U32" s="86">
        <f t="shared" si="7"/>
        <v>1.6084065161884245</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投入係数表!D33</f>
        <v>0</v>
      </c>
      <c r="E33" s="77">
        <f t="shared" si="0"/>
        <v>0</v>
      </c>
      <c r="F33" s="76">
        <f>分析係数表!C36</f>
        <v>0.97036286861890209</v>
      </c>
      <c r="G33" s="77">
        <f t="shared" si="1"/>
        <v>0</v>
      </c>
      <c r="H33" s="77">
        <v>0.11444475512637556</v>
      </c>
      <c r="I33" s="77">
        <f t="shared" si="2"/>
        <v>0.11444475512637556</v>
      </c>
      <c r="J33" s="76">
        <f>分析係数表!G36</f>
        <v>5.6132677862763138E-2</v>
      </c>
      <c r="K33" s="78">
        <f t="shared" si="3"/>
        <v>6.4240905725916498E-3</v>
      </c>
      <c r="L33" s="79"/>
      <c r="M33" s="80"/>
      <c r="N33" s="81">
        <f>分析係数表!H36</f>
        <v>0.19400338102244624</v>
      </c>
      <c r="O33" s="82">
        <f t="shared" si="4"/>
        <v>3.4754162885673949</v>
      </c>
      <c r="P33" s="76">
        <f>分析係数表!C36</f>
        <v>0.97036286861890209</v>
      </c>
      <c r="Q33" s="82">
        <f t="shared" si="5"/>
        <v>3.3724149194191155</v>
      </c>
      <c r="R33" s="83">
        <v>3.5983814278718511</v>
      </c>
      <c r="S33" s="84">
        <f t="shared" si="6"/>
        <v>3.7128261829982265</v>
      </c>
      <c r="T33" s="85">
        <f>分析係数表!F36</f>
        <v>0.84161253999423258</v>
      </c>
      <c r="U33" s="86">
        <f t="shared" si="7"/>
        <v>3.124761074430229</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投入係数表!D34</f>
        <v>3.1298904538341159E-2</v>
      </c>
      <c r="E34" s="77">
        <f t="shared" si="0"/>
        <v>3.1298904538341157</v>
      </c>
      <c r="F34" s="76">
        <f>分析係数表!C37</f>
        <v>0.51412455642849397</v>
      </c>
      <c r="G34" s="77">
        <f t="shared" si="1"/>
        <v>1.6091535412472424</v>
      </c>
      <c r="H34" s="77">
        <v>1.8873633196218651</v>
      </c>
      <c r="I34" s="77">
        <f t="shared" si="2"/>
        <v>1.8873633196218651</v>
      </c>
      <c r="J34" s="76">
        <f>分析係数表!G37</f>
        <v>0.38383420760226361</v>
      </c>
      <c r="K34" s="78">
        <f t="shared" si="3"/>
        <v>0.72443460424463635</v>
      </c>
      <c r="L34" s="79"/>
      <c r="M34" s="80"/>
      <c r="N34" s="81">
        <f>分析係数表!H37</f>
        <v>4.7982343549447456E-2</v>
      </c>
      <c r="O34" s="82">
        <f t="shared" si="4"/>
        <v>0.85956552641777073</v>
      </c>
      <c r="P34" s="76">
        <f>分析係数表!C37</f>
        <v>0.51412455642849397</v>
      </c>
      <c r="Q34" s="82">
        <f t="shared" si="5"/>
        <v>0.44192374499076131</v>
      </c>
      <c r="R34" s="83">
        <v>0.58076067711801649</v>
      </c>
      <c r="S34" s="84">
        <f t="shared" si="6"/>
        <v>2.4681239967398816</v>
      </c>
      <c r="T34" s="85">
        <f>分析係数表!F37</f>
        <v>0.64874544561874981</v>
      </c>
      <c r="U34" s="86">
        <f t="shared" si="7"/>
        <v>1.6011842021073444</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投入係数表!D35</f>
        <v>0</v>
      </c>
      <c r="E35" s="77">
        <f t="shared" si="0"/>
        <v>0</v>
      </c>
      <c r="F35" s="76">
        <f>分析係数表!C38</f>
        <v>0.46043954090550876</v>
      </c>
      <c r="G35" s="77">
        <f t="shared" si="1"/>
        <v>0</v>
      </c>
      <c r="H35" s="77">
        <v>0.12699387069046503</v>
      </c>
      <c r="I35" s="77">
        <f t="shared" si="2"/>
        <v>0.12699387069046503</v>
      </c>
      <c r="J35" s="76">
        <f>分析係数表!G38</f>
        <v>0.15768289971091839</v>
      </c>
      <c r="K35" s="78">
        <f t="shared" si="3"/>
        <v>2.0024761775985937E-2</v>
      </c>
      <c r="L35" s="79"/>
      <c r="M35" s="80"/>
      <c r="N35" s="81">
        <f>分析係数表!H38</f>
        <v>4.3205084055974702E-2</v>
      </c>
      <c r="O35" s="82">
        <f t="shared" si="4"/>
        <v>0.77398472173886945</v>
      </c>
      <c r="P35" s="76">
        <f>分析係数表!C38</f>
        <v>0.46043954090550876</v>
      </c>
      <c r="Q35" s="82">
        <f t="shared" si="5"/>
        <v>0.35637316994532298</v>
      </c>
      <c r="R35" s="83">
        <v>0.53465959751955106</v>
      </c>
      <c r="S35" s="84">
        <f t="shared" si="6"/>
        <v>0.66165346821001614</v>
      </c>
      <c r="T35" s="85">
        <f>分析係数表!F38</f>
        <v>0.51649988881476538</v>
      </c>
      <c r="U35" s="86">
        <f t="shared" si="7"/>
        <v>0.34174394276437725</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投入係数表!D36</f>
        <v>0</v>
      </c>
      <c r="E36" s="77">
        <f t="shared" si="0"/>
        <v>0</v>
      </c>
      <c r="F36" s="76">
        <f>分析係数表!C39</f>
        <v>1</v>
      </c>
      <c r="G36" s="77">
        <f t="shared" si="1"/>
        <v>0</v>
      </c>
      <c r="H36" s="77">
        <v>4.6267648197383909E-2</v>
      </c>
      <c r="I36" s="77">
        <f t="shared" si="2"/>
        <v>4.6267648197383909E-2</v>
      </c>
      <c r="J36" s="76">
        <f>分析係数表!G39</f>
        <v>0.35257837611217219</v>
      </c>
      <c r="K36" s="78">
        <f t="shared" si="3"/>
        <v>1.631297226796289E-2</v>
      </c>
      <c r="L36" s="79"/>
      <c r="M36" s="80"/>
      <c r="N36" s="81">
        <f>分析係数表!H39</f>
        <v>3.7864320821463233E-3</v>
      </c>
      <c r="O36" s="82">
        <f t="shared" si="4"/>
        <v>6.7830919566927231E-2</v>
      </c>
      <c r="P36" s="76">
        <f>分析係数表!C39</f>
        <v>1</v>
      </c>
      <c r="Q36" s="82">
        <f t="shared" si="5"/>
        <v>6.7830919566927231E-2</v>
      </c>
      <c r="R36" s="83">
        <v>0.10637059541338059</v>
      </c>
      <c r="S36" s="84">
        <f t="shared" si="6"/>
        <v>0.1526382436107645</v>
      </c>
      <c r="T36" s="85">
        <f>分析係数表!F39</f>
        <v>0.70335864349932453</v>
      </c>
      <c r="U36" s="86">
        <f t="shared" si="7"/>
        <v>0.10735942797218676</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投入係数表!D37</f>
        <v>0</v>
      </c>
      <c r="E37" s="77">
        <f t="shared" si="0"/>
        <v>0</v>
      </c>
      <c r="F37" s="76">
        <f>分析係数表!C40</f>
        <v>0.88524546011567695</v>
      </c>
      <c r="G37" s="77">
        <f t="shared" si="1"/>
        <v>0</v>
      </c>
      <c r="H37" s="77">
        <v>3.3107499380323506E-3</v>
      </c>
      <c r="I37" s="77">
        <f t="shared" si="2"/>
        <v>3.3107499380323506E-3</v>
      </c>
      <c r="J37" s="76">
        <f>分析係数表!G40</f>
        <v>0.51249383412021698</v>
      </c>
      <c r="K37" s="78">
        <f t="shared" si="3"/>
        <v>1.6967389295554701E-3</v>
      </c>
      <c r="L37" s="79"/>
      <c r="M37" s="80"/>
      <c r="N37" s="81">
        <f>分析係数表!H40</f>
        <v>3.2436684093541619E-2</v>
      </c>
      <c r="O37" s="82">
        <f t="shared" si="4"/>
        <v>0.58107740005194275</v>
      </c>
      <c r="P37" s="76">
        <f>分析係数表!C40</f>
        <v>0.88524546011567695</v>
      </c>
      <c r="Q37" s="82">
        <f t="shared" si="5"/>
        <v>0.51439613037180332</v>
      </c>
      <c r="R37" s="83">
        <v>0.51836327094332368</v>
      </c>
      <c r="S37" s="84">
        <f t="shared" si="6"/>
        <v>0.52167402088135606</v>
      </c>
      <c r="T37" s="85">
        <f>分析係数表!F40</f>
        <v>0.70839968994433089</v>
      </c>
      <c r="U37" s="86">
        <f t="shared" si="7"/>
        <v>0.36955371464436504</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投入係数表!D38</f>
        <v>0</v>
      </c>
      <c r="E38" s="77">
        <f t="shared" si="0"/>
        <v>0</v>
      </c>
      <c r="F38" s="76">
        <f>分析係数表!C41</f>
        <v>0.76732784646536523</v>
      </c>
      <c r="G38" s="77">
        <f t="shared" si="1"/>
        <v>0</v>
      </c>
      <c r="H38" s="77">
        <v>1.9424031183455132E-3</v>
      </c>
      <c r="I38" s="77">
        <f t="shared" si="2"/>
        <v>1.9424031183455132E-3</v>
      </c>
      <c r="J38" s="76">
        <f>分析係数表!G41</f>
        <v>0.44330293713737212</v>
      </c>
      <c r="K38" s="78">
        <f t="shared" si="3"/>
        <v>8.6107300746735666E-4</v>
      </c>
      <c r="L38" s="79"/>
      <c r="M38" s="80"/>
      <c r="N38" s="81">
        <f>分析係数表!H41</f>
        <v>5.3196318442225214E-2</v>
      </c>
      <c r="O38" s="82">
        <f t="shared" si="4"/>
        <v>0.95296974017446134</v>
      </c>
      <c r="P38" s="76">
        <f>分析係数表!C41</f>
        <v>0.76732784646536523</v>
      </c>
      <c r="Q38" s="82">
        <f t="shared" si="5"/>
        <v>0.73124021847472809</v>
      </c>
      <c r="R38" s="83">
        <v>0.7446441179646659</v>
      </c>
      <c r="S38" s="84">
        <f t="shared" si="6"/>
        <v>0.74658652108301138</v>
      </c>
      <c r="T38" s="85">
        <f>分析係数表!F41</f>
        <v>0.5479013319521201</v>
      </c>
      <c r="U38" s="86">
        <f t="shared" si="7"/>
        <v>0.4090557493188815</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投入係数表!D39</f>
        <v>0</v>
      </c>
      <c r="E39" s="77">
        <f>$C$6*D39</f>
        <v>0</v>
      </c>
      <c r="F39" s="76">
        <f>分析係数表!C42</f>
        <v>0.61896115066660296</v>
      </c>
      <c r="G39" s="77">
        <f>E39*F39</f>
        <v>0</v>
      </c>
      <c r="H39" s="77">
        <v>7.9943685092474775E-3</v>
      </c>
      <c r="I39" s="77">
        <f>C39+H39</f>
        <v>7.9943685092474775E-3</v>
      </c>
      <c r="J39" s="76">
        <f>分析係数表!G42</f>
        <v>0.48521299417713759</v>
      </c>
      <c r="K39" s="78">
        <f>I39*J39</f>
        <v>3.8789714809273883E-3</v>
      </c>
      <c r="L39" s="79"/>
      <c r="M39" s="80"/>
      <c r="N39" s="81">
        <f>分析係数表!H42</f>
        <v>1.2030804871176784E-2</v>
      </c>
      <c r="O39" s="82">
        <f t="shared" si="4"/>
        <v>0.21552230169136119</v>
      </c>
      <c r="P39" s="76">
        <f>分析係数表!C42</f>
        <v>0.61896115066660296</v>
      </c>
      <c r="Q39" s="82">
        <f>O39*P39</f>
        <v>0.13339993184919968</v>
      </c>
      <c r="R39" s="83">
        <v>0.14412203534191365</v>
      </c>
      <c r="S39" s="84">
        <f>I39+R39</f>
        <v>0.15211640385116112</v>
      </c>
      <c r="T39" s="85">
        <f>分析係数表!F42</f>
        <v>0.55654305853509045</v>
      </c>
      <c r="U39" s="86">
        <f t="shared" si="7"/>
        <v>8.4659328652684218E-2</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投入係数表!D40</f>
        <v>2.1909233176838811E-2</v>
      </c>
      <c r="E40" s="77">
        <f>$C$6*D40</f>
        <v>2.1909233176838812</v>
      </c>
      <c r="F40" s="76">
        <f>分析係数表!C43</f>
        <v>0.5789580681381028</v>
      </c>
      <c r="G40" s="77">
        <f>E40*F40</f>
        <v>1.2684527314449827</v>
      </c>
      <c r="H40" s="77">
        <v>1.7742089623102928</v>
      </c>
      <c r="I40" s="77">
        <f>C40+H40</f>
        <v>1.7742089623102928</v>
      </c>
      <c r="J40" s="76">
        <f>分析係数表!G43</f>
        <v>0.34272082878953108</v>
      </c>
      <c r="K40" s="78">
        <f>I40*J40</f>
        <v>0.60805836600879748</v>
      </c>
      <c r="L40" s="79"/>
      <c r="M40" s="80"/>
      <c r="N40" s="81">
        <f>分析係数表!H43</f>
        <v>3.3445512318817892E-2</v>
      </c>
      <c r="O40" s="82">
        <f t="shared" si="4"/>
        <v>0.59914975543056392</v>
      </c>
      <c r="P40" s="76">
        <f>分析係数表!C43</f>
        <v>0.5789580681381028</v>
      </c>
      <c r="Q40" s="82">
        <f>O40*P40</f>
        <v>0.34688258492949603</v>
      </c>
      <c r="R40" s="83">
        <v>0.83888371409169771</v>
      </c>
      <c r="S40" s="84">
        <f>I40+R40</f>
        <v>2.6130926764019904</v>
      </c>
      <c r="T40" s="85">
        <f>分析係数表!F43</f>
        <v>0.5990685205379862</v>
      </c>
      <c r="U40" s="86">
        <f t="shared" si="7"/>
        <v>1.5654215636807871</v>
      </c>
      <c r="V40" s="87">
        <f>分析係数表!D43</f>
        <v>0.10839694656488549</v>
      </c>
      <c r="W40" s="167">
        <f t="shared" si="8"/>
        <v>0</v>
      </c>
      <c r="X40" s="76">
        <f>分析係数表!E43</f>
        <v>8.9508360596146849E-2</v>
      </c>
      <c r="Y40" s="166">
        <f t="shared" si="9"/>
        <v>0</v>
      </c>
    </row>
    <row r="41" spans="1:25" x14ac:dyDescent="0.2">
      <c r="A41" s="6" t="s">
        <v>341</v>
      </c>
      <c r="B41" s="5" t="s">
        <v>42</v>
      </c>
      <c r="C41" s="90"/>
      <c r="D41" s="76">
        <f>投入係数表!D41</f>
        <v>0</v>
      </c>
      <c r="E41" s="77">
        <f>$C$6*D41</f>
        <v>0</v>
      </c>
      <c r="F41" s="76">
        <f>分析係数表!C44</f>
        <v>0.63630612597919289</v>
      </c>
      <c r="G41" s="77">
        <f>E41*F41</f>
        <v>0</v>
      </c>
      <c r="H41" s="77">
        <v>4.0939207079199241E-3</v>
      </c>
      <c r="I41" s="77">
        <f>C41+H41</f>
        <v>4.0939207079199241E-3</v>
      </c>
      <c r="J41" s="76">
        <f>分析係数表!G44</f>
        <v>0.27264053101016389</v>
      </c>
      <c r="K41" s="78">
        <f>I41*J41</f>
        <v>1.1161687157207941E-3</v>
      </c>
      <c r="L41" s="79"/>
      <c r="M41" s="80"/>
      <c r="N41" s="81">
        <f>分析係数表!H44</f>
        <v>0.11349043608928404</v>
      </c>
      <c r="O41" s="82">
        <f t="shared" si="4"/>
        <v>2.0330909085325652</v>
      </c>
      <c r="P41" s="76">
        <f>分析係数表!C44</f>
        <v>0.63630612597919289</v>
      </c>
      <c r="Q41" s="82">
        <f>O41*P41</f>
        <v>1.2936681997718742</v>
      </c>
      <c r="R41" s="83">
        <v>1.3190523933153846</v>
      </c>
      <c r="S41" s="84">
        <f>I41+R41</f>
        <v>1.3231463140233046</v>
      </c>
      <c r="T41" s="85">
        <f>分析係数表!F44</f>
        <v>0.52896909354905619</v>
      </c>
      <c r="U41" s="86">
        <f t="shared" si="7"/>
        <v>0.6999035063616823</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投入係数表!D42</f>
        <v>3.1298904538341159E-3</v>
      </c>
      <c r="E42" s="77">
        <f>$C$6*D42</f>
        <v>0.3129890453834116</v>
      </c>
      <c r="F42" s="76">
        <f>分析係数表!C45</f>
        <v>1</v>
      </c>
      <c r="G42" s="77">
        <f>E42*F42</f>
        <v>0.3129890453834116</v>
      </c>
      <c r="H42" s="77">
        <v>0.34541446431892964</v>
      </c>
      <c r="I42" s="77">
        <f>C42+H42</f>
        <v>0.34541446431892964</v>
      </c>
      <c r="J42" s="76">
        <f>分析係数表!G45</f>
        <v>0</v>
      </c>
      <c r="K42" s="78">
        <f>I42*J42</f>
        <v>0</v>
      </c>
      <c r="L42" s="79"/>
      <c r="M42" s="80"/>
      <c r="N42" s="81">
        <f>分析係数表!H45</f>
        <v>0</v>
      </c>
      <c r="O42" s="82">
        <f t="shared" si="4"/>
        <v>0</v>
      </c>
      <c r="P42" s="76">
        <f>分析係数表!C45</f>
        <v>1</v>
      </c>
      <c r="Q42" s="82">
        <f>O42*P42</f>
        <v>0</v>
      </c>
      <c r="R42" s="83">
        <v>2.5559259197615852E-2</v>
      </c>
      <c r="S42" s="84">
        <f>I42+R42</f>
        <v>0.37097372351654551</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投入係数表!D43</f>
        <v>4.6948356807511738E-3</v>
      </c>
      <c r="E43" s="77">
        <f>$C$6*D43</f>
        <v>0.46948356807511737</v>
      </c>
      <c r="F43" s="76">
        <f>分析係数表!C46</f>
        <v>0.4351527731358511</v>
      </c>
      <c r="G43" s="77">
        <f>E43*F43</f>
        <v>0.20429707658960145</v>
      </c>
      <c r="H43" s="77">
        <v>0.24401484827860867</v>
      </c>
      <c r="I43" s="77">
        <f>C43+H43</f>
        <v>0.24401484827860867</v>
      </c>
      <c r="J43" s="76">
        <f>分析係数表!G46</f>
        <v>9.2768120033880526E-3</v>
      </c>
      <c r="K43" s="78">
        <f>I43*J43</f>
        <v>2.2636798735159113E-3</v>
      </c>
      <c r="L43" s="79"/>
      <c r="M43" s="80"/>
      <c r="N43" s="81">
        <f>分析係数表!H46</f>
        <v>2.189916413611746E-2</v>
      </c>
      <c r="O43" s="82">
        <f t="shared" si="4"/>
        <v>0.39230611004592619</v>
      </c>
      <c r="P43" s="76">
        <f>分析係数表!C46</f>
        <v>0.4351527731358511</v>
      </c>
      <c r="Q43" s="82">
        <f>O43*P43</f>
        <v>0.17071309170462315</v>
      </c>
      <c r="R43" s="83">
        <v>0.20325764374837663</v>
      </c>
      <c r="S43" s="84">
        <f>I43+R43</f>
        <v>0.44727249202698527</v>
      </c>
      <c r="T43" s="85">
        <f>分析係数表!F46</f>
        <v>0.31347557778405194</v>
      </c>
      <c r="U43" s="86">
        <f t="shared" si="7"/>
        <v>0.14020900286507199</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投入係数表!D44</f>
        <v>0.31768388106416273</v>
      </c>
      <c r="E44" s="91">
        <f>SUM(E5:E43)</f>
        <v>31.768388106416278</v>
      </c>
      <c r="F44" s="92">
        <f>分析係数表!C47</f>
        <v>0.50215200620282352</v>
      </c>
      <c r="G44" s="91">
        <f>SUM(G5:G43)</f>
        <v>11.656185815925342</v>
      </c>
      <c r="H44" s="91">
        <f>SUM(H5:H43)</f>
        <v>13.947415842172413</v>
      </c>
      <c r="I44" s="91">
        <f>SUM(I5:I43)</f>
        <v>113.94741584217242</v>
      </c>
      <c r="J44" s="92">
        <f>分析係数表!G47</f>
        <v>0.20854392305328981</v>
      </c>
      <c r="K44" s="93">
        <f>SUM(K5:K43)</f>
        <v>28.556118082093928</v>
      </c>
      <c r="L44" s="94">
        <f>最終需要_まとめ!$L$33</f>
        <v>0.62733333333333341</v>
      </c>
      <c r="M44" s="91">
        <f>K44*L44</f>
        <v>17.91420474350026</v>
      </c>
      <c r="N44" s="95">
        <f>分析係数表!H47</f>
        <v>1</v>
      </c>
      <c r="O44" s="96">
        <f>SUM(O5:O43)</f>
        <v>17.91420474350026</v>
      </c>
      <c r="P44" s="92">
        <f>分析係数表!C47</f>
        <v>0.50215200620282352</v>
      </c>
      <c r="Q44" s="96">
        <f>SUM(Q5:Q43)</f>
        <v>10.765617946696297</v>
      </c>
      <c r="R44" s="91">
        <f>SUM(R5:R43)</f>
        <v>13.040197833053533</v>
      </c>
      <c r="S44" s="97">
        <f>SUM(S5:S43)</f>
        <v>126.98761367522594</v>
      </c>
      <c r="T44" s="98">
        <f>分析係数表!F47</f>
        <v>0.44541069554230517</v>
      </c>
      <c r="U44" s="99">
        <f>SUM(U5:U43)</f>
        <v>83.938897671311707</v>
      </c>
      <c r="V44" s="100">
        <f>分析係数表!D47</f>
        <v>5.4742347785855433E-2</v>
      </c>
      <c r="W44" s="164">
        <f>SUM(W5:W43)</f>
        <v>17</v>
      </c>
      <c r="X44" s="92">
        <f>分析係数表!E47</f>
        <v>4.5721861365849166E-2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250</v>
      </c>
      <c r="S2" s="3" t="s">
        <v>153</v>
      </c>
      <c r="U2" s="64" t="s">
        <v>210</v>
      </c>
      <c r="W2" s="3" t="s">
        <v>130</v>
      </c>
      <c r="Y2" s="3" t="s">
        <v>154</v>
      </c>
    </row>
    <row r="3" spans="1:25" ht="44" x14ac:dyDescent="0.2">
      <c r="B3" s="65"/>
      <c r="C3" s="66" t="s">
        <v>228</v>
      </c>
      <c r="D3" s="66" t="s">
        <v>251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投入係数表!E5</f>
        <v>0</v>
      </c>
      <c r="E5" s="77">
        <f t="shared" ref="E5:E38" si="0">$C$7*D5</f>
        <v>0</v>
      </c>
      <c r="F5" s="76">
        <f>分析係数表!C8</f>
        <v>8.4659786601364306E-2</v>
      </c>
      <c r="G5" s="77">
        <f t="shared" ref="G5:G38" si="1">E5*F5</f>
        <v>0</v>
      </c>
      <c r="H5" s="77">
        <f t="array" ref="H5:H43">MMULT(逆行列係数!C5:AO43,'3'!G5:G43)</f>
        <v>1.499325749477892E-2</v>
      </c>
      <c r="I5" s="77">
        <f t="shared" ref="I5:I38" si="2">C5+H5</f>
        <v>1.499325749477892E-2</v>
      </c>
      <c r="J5" s="76">
        <f>分析係数表!G8</f>
        <v>0.11977611940298508</v>
      </c>
      <c r="K5" s="78">
        <f t="shared" ref="K5:K38" si="3">I5*J5</f>
        <v>1.7958341999343408E-3</v>
      </c>
      <c r="L5" s="79" t="s">
        <v>182</v>
      </c>
      <c r="M5" s="80" t="s">
        <v>182</v>
      </c>
      <c r="N5" s="81">
        <f>分析係数表!H8</f>
        <v>1.0788748708637261E-2</v>
      </c>
      <c r="O5" s="82">
        <f t="shared" ref="O5:O44" si="4">$M$44*N5</f>
        <v>0.14836292094855244</v>
      </c>
      <c r="P5" s="76">
        <f>分析係数表!C8</f>
        <v>8.4659786601364306E-2</v>
      </c>
      <c r="Q5" s="82">
        <f t="shared" ref="Q5:Q38" si="5">O5*P5</f>
        <v>1.2560373227059532E-2</v>
      </c>
      <c r="R5" s="83">
        <f t="array" ref="R5:R43">MMULT(逆行列係数!C5:AO43,'3'!Q5:Q43)</f>
        <v>1.6306276285255321E-2</v>
      </c>
      <c r="S5" s="84">
        <f t="shared" ref="S5:S38" si="6">I5+R5</f>
        <v>3.1299533780034243E-2</v>
      </c>
      <c r="T5" s="85">
        <f>分析係数表!F8</f>
        <v>0.4513681592039801</v>
      </c>
      <c r="U5" s="86">
        <f t="shared" ref="U5:U38" si="7">S5*T5</f>
        <v>1.4127612946236849E-2</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76">
        <f>投入係数表!E6</f>
        <v>1.8395879323031641E-4</v>
      </c>
      <c r="E6" s="77">
        <f t="shared" si="0"/>
        <v>1.839587932303164E-2</v>
      </c>
      <c r="F6" s="76">
        <f>分析係数表!C9</f>
        <v>0.31916038751345532</v>
      </c>
      <c r="G6" s="77">
        <f t="shared" si="1"/>
        <v>5.8712359733895381E-3</v>
      </c>
      <c r="H6" s="77">
        <v>6.7625099985908783E-3</v>
      </c>
      <c r="I6" s="77">
        <f t="shared" si="2"/>
        <v>6.7625099985908783E-3</v>
      </c>
      <c r="J6" s="76">
        <f>分析係数表!G9</f>
        <v>0.24726134585289514</v>
      </c>
      <c r="K6" s="78">
        <f t="shared" si="3"/>
        <v>1.6721073235952406E-3</v>
      </c>
      <c r="L6" s="79"/>
      <c r="M6" s="80"/>
      <c r="N6" s="81">
        <f>分析係数表!H9</f>
        <v>5.7211282597126128E-4</v>
      </c>
      <c r="O6" s="82">
        <f t="shared" si="4"/>
        <v>7.8674860510258848E-3</v>
      </c>
      <c r="P6" s="76">
        <f>分析係数表!C9</f>
        <v>0.31916038751345532</v>
      </c>
      <c r="Q6" s="82">
        <f t="shared" si="5"/>
        <v>2.5109898968021255E-3</v>
      </c>
      <c r="R6" s="83">
        <v>3.0518889018856981E-3</v>
      </c>
      <c r="S6" s="84">
        <f t="shared" si="6"/>
        <v>9.8143989004765772E-3</v>
      </c>
      <c r="T6" s="85">
        <f>分析係数表!F9</f>
        <v>0.67449139280125192</v>
      </c>
      <c r="U6" s="86">
        <f t="shared" si="7"/>
        <v>6.6197275838895224E-3</v>
      </c>
      <c r="V6" s="87">
        <f>分析係数表!D9</f>
        <v>0.15336463223787167</v>
      </c>
      <c r="W6" s="167">
        <f t="shared" si="8"/>
        <v>0</v>
      </c>
      <c r="X6" s="76">
        <f>分析係数表!E9</f>
        <v>8.7636932707355245E-2</v>
      </c>
      <c r="Y6" s="166">
        <f t="shared" si="9"/>
        <v>0</v>
      </c>
    </row>
    <row r="7" spans="1:25" x14ac:dyDescent="0.2">
      <c r="A7" s="6" t="s">
        <v>221</v>
      </c>
      <c r="B7" s="5" t="s">
        <v>267</v>
      </c>
      <c r="C7" s="75">
        <f>最終需要_まとめ!$C$8</f>
        <v>100</v>
      </c>
      <c r="D7" s="76">
        <f>投入係数表!E7</f>
        <v>4.359823399558499E-2</v>
      </c>
      <c r="E7" s="77">
        <f t="shared" si="0"/>
        <v>4.3598233995584987</v>
      </c>
      <c r="F7" s="76">
        <f>分析係数表!C10</f>
        <v>0.62166360683519284</v>
      </c>
      <c r="G7" s="77">
        <f t="shared" si="1"/>
        <v>2.7103435397340085</v>
      </c>
      <c r="H7" s="77">
        <v>2.8053730785143873</v>
      </c>
      <c r="I7" s="77">
        <f t="shared" si="2"/>
        <v>102.80537307851439</v>
      </c>
      <c r="J7" s="76">
        <f>分析係数表!G10</f>
        <v>0.1793598233995585</v>
      </c>
      <c r="K7" s="78">
        <f t="shared" si="3"/>
        <v>18.439153559888066</v>
      </c>
      <c r="L7" s="79"/>
      <c r="M7" s="80"/>
      <c r="N7" s="81">
        <f>分析係数表!H10</f>
        <v>1.0737876843126819E-3</v>
      </c>
      <c r="O7" s="82">
        <f t="shared" si="4"/>
        <v>1.476633496854653E-2</v>
      </c>
      <c r="P7" s="76">
        <f>分析係数表!C10</f>
        <v>0.62166360683519284</v>
      </c>
      <c r="Q7" s="82">
        <f t="shared" si="5"/>
        <v>9.1796930562832689E-3</v>
      </c>
      <c r="R7" s="83">
        <v>1.4514874849867869E-2</v>
      </c>
      <c r="S7" s="84">
        <f t="shared" si="6"/>
        <v>102.81988795336426</v>
      </c>
      <c r="T7" s="85">
        <f>分析係数表!F10</f>
        <v>0.51894775570272256</v>
      </c>
      <c r="U7" s="86">
        <f t="shared" si="7"/>
        <v>53.358150095003779</v>
      </c>
      <c r="V7" s="87">
        <f>分析係数表!D10</f>
        <v>0.10375275938189846</v>
      </c>
      <c r="W7" s="167">
        <f t="shared" si="8"/>
        <v>11</v>
      </c>
      <c r="X7" s="76">
        <f>分析係数表!E10</f>
        <v>7.5423105224429726E-3</v>
      </c>
      <c r="Y7" s="166">
        <f t="shared" si="9"/>
        <v>1</v>
      </c>
    </row>
    <row r="8" spans="1:25" x14ac:dyDescent="0.2">
      <c r="A8" s="6" t="s">
        <v>222</v>
      </c>
      <c r="B8" s="5" t="s">
        <v>27</v>
      </c>
      <c r="C8" s="90"/>
      <c r="D8" s="76">
        <f>投入係数表!E8</f>
        <v>0</v>
      </c>
      <c r="E8" s="77">
        <f t="shared" si="0"/>
        <v>0</v>
      </c>
      <c r="F8" s="76">
        <f>分析係数表!C11</f>
        <v>1.1338376983330734E-2</v>
      </c>
      <c r="G8" s="77">
        <f t="shared" si="1"/>
        <v>0</v>
      </c>
      <c r="H8" s="77">
        <v>6.8532822615677939E-3</v>
      </c>
      <c r="I8" s="77">
        <f t="shared" si="2"/>
        <v>6.8532822615677939E-3</v>
      </c>
      <c r="J8" s="76">
        <f>分析係数表!G11</f>
        <v>0.33809183916250296</v>
      </c>
      <c r="K8" s="78">
        <f t="shared" si="3"/>
        <v>2.3170388041132131E-3</v>
      </c>
      <c r="L8" s="79"/>
      <c r="M8" s="80"/>
      <c r="N8" s="81">
        <f>分析係数表!H11</f>
        <v>-1.9566102119400181E-5</v>
      </c>
      <c r="O8" s="82">
        <f t="shared" si="4"/>
        <v>-2.6906587041812194E-4</v>
      </c>
      <c r="P8" s="76">
        <f>分析係数表!C11</f>
        <v>1.1338376983330734E-2</v>
      </c>
      <c r="Q8" s="82">
        <f t="shared" si="5"/>
        <v>-3.0507702721486833E-6</v>
      </c>
      <c r="R8" s="83">
        <v>2.0628922026556698E-3</v>
      </c>
      <c r="S8" s="84">
        <f t="shared" si="6"/>
        <v>8.9161744642234642E-3</v>
      </c>
      <c r="T8" s="85">
        <f>分析係数表!F11</f>
        <v>0.55864858434451581</v>
      </c>
      <c r="U8" s="86">
        <f t="shared" si="7"/>
        <v>4.98100824220716E-3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投入係数表!E9</f>
        <v>0.10485651214128035</v>
      </c>
      <c r="E9" s="77">
        <f t="shared" si="0"/>
        <v>10.485651214128035</v>
      </c>
      <c r="F9" s="76">
        <f>分析係数表!C12</f>
        <v>8.477574226152873E-2</v>
      </c>
      <c r="G9" s="77">
        <f t="shared" si="1"/>
        <v>0.8889288647732041</v>
      </c>
      <c r="H9" s="77">
        <v>0.93059364211274587</v>
      </c>
      <c r="I9" s="77">
        <f t="shared" si="2"/>
        <v>0.93059364211274587</v>
      </c>
      <c r="J9" s="76">
        <f>分析係数表!G12</f>
        <v>0.1365084958708076</v>
      </c>
      <c r="K9" s="78">
        <f t="shared" si="3"/>
        <v>0.12703393835174759</v>
      </c>
      <c r="L9" s="79"/>
      <c r="M9" s="80"/>
      <c r="N9" s="81">
        <f>分析係数表!H12</f>
        <v>8.9702751776602072E-2</v>
      </c>
      <c r="O9" s="82">
        <f t="shared" si="4"/>
        <v>1.2335593895189219</v>
      </c>
      <c r="P9" s="76">
        <f>分析係数表!C12</f>
        <v>8.477574226152873E-2</v>
      </c>
      <c r="Q9" s="82">
        <f t="shared" si="5"/>
        <v>0.10457591287014484</v>
      </c>
      <c r="R9" s="83">
        <v>0.11864378452172836</v>
      </c>
      <c r="S9" s="84">
        <f t="shared" si="6"/>
        <v>1.0492374266344742</v>
      </c>
      <c r="T9" s="85">
        <f>分析係数表!F12</f>
        <v>0.34033278686012841</v>
      </c>
      <c r="U9" s="86">
        <f t="shared" si="7"/>
        <v>0.35708989748446013</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投入係数表!E10</f>
        <v>2.1891096394407651E-2</v>
      </c>
      <c r="E10" s="77">
        <f t="shared" si="0"/>
        <v>2.189109639440765</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0.19581537785549241</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投入係数表!E11</f>
        <v>3.495217071376012E-3</v>
      </c>
      <c r="E11" s="77">
        <f t="shared" si="0"/>
        <v>0.34952170713760122</v>
      </c>
      <c r="F11" s="76">
        <f>分析係数表!C14</f>
        <v>0.10751143043762246</v>
      </c>
      <c r="G11" s="77">
        <f t="shared" si="1"/>
        <v>3.7577578703363264E-2</v>
      </c>
      <c r="H11" s="77">
        <v>6.5653577641127406E-2</v>
      </c>
      <c r="I11" s="77">
        <f t="shared" si="2"/>
        <v>6.5653577641127406E-2</v>
      </c>
      <c r="J11" s="76">
        <f>分析係数表!G14</f>
        <v>0.16229985443959244</v>
      </c>
      <c r="K11" s="78">
        <f t="shared" si="3"/>
        <v>1.0655566094593458E-2</v>
      </c>
      <c r="L11" s="79"/>
      <c r="M11" s="80"/>
      <c r="N11" s="81">
        <f>分析係数表!H14</f>
        <v>1.1512694487055067E-3</v>
      </c>
      <c r="O11" s="82">
        <f t="shared" si="4"/>
        <v>1.5831835815402293E-2</v>
      </c>
      <c r="P11" s="76">
        <f>分析係数表!C14</f>
        <v>0.10751143043762246</v>
      </c>
      <c r="Q11" s="82">
        <f t="shared" si="5"/>
        <v>1.7021033149674835E-3</v>
      </c>
      <c r="R11" s="83">
        <v>1.0083044895403659E-2</v>
      </c>
      <c r="S11" s="84">
        <f t="shared" si="6"/>
        <v>7.5736622536531059E-2</v>
      </c>
      <c r="T11" s="85">
        <f>分析係数表!F14</f>
        <v>0.30163027656477437</v>
      </c>
      <c r="U11" s="86">
        <f t="shared" si="7"/>
        <v>2.2844458401775788E-2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投入係数表!E12</f>
        <v>1.1405445180279618E-2</v>
      </c>
      <c r="E12" s="77">
        <f t="shared" si="0"/>
        <v>1.1405445180279619</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0.113093766654145</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投入係数表!E13</f>
        <v>5.4267844002943343E-2</v>
      </c>
      <c r="E13" s="77">
        <f t="shared" si="0"/>
        <v>5.4267844002943342</v>
      </c>
      <c r="F13" s="76">
        <f>分析係数表!C16</f>
        <v>7.3204631810756426E-2</v>
      </c>
      <c r="G13" s="77">
        <f t="shared" si="1"/>
        <v>0.39726575393990338</v>
      </c>
      <c r="H13" s="77">
        <v>0.41978853233453878</v>
      </c>
      <c r="I13" s="77">
        <f t="shared" si="2"/>
        <v>0.41978853233453878</v>
      </c>
      <c r="J13" s="76">
        <f>分析係数表!G16</f>
        <v>3.3405954974582423E-2</v>
      </c>
      <c r="K13" s="78">
        <f t="shared" si="3"/>
        <v>1.402343681001364E-2</v>
      </c>
      <c r="L13" s="79"/>
      <c r="M13" s="80"/>
      <c r="N13" s="81">
        <f>分析係数表!H16</f>
        <v>1.6620229784303289E-2</v>
      </c>
      <c r="O13" s="82">
        <f t="shared" si="4"/>
        <v>0.22855531296796947</v>
      </c>
      <c r="P13" s="76">
        <f>分析係数表!C16</f>
        <v>7.3204631810756426E-2</v>
      </c>
      <c r="Q13" s="82">
        <f t="shared" si="5"/>
        <v>1.6731307534212408E-2</v>
      </c>
      <c r="R13" s="83">
        <v>2.1363200318907132E-2</v>
      </c>
      <c r="S13" s="84">
        <f t="shared" si="6"/>
        <v>0.44115173265344593</v>
      </c>
      <c r="T13" s="85">
        <f>分析係数表!F16</f>
        <v>0.2888106809675437</v>
      </c>
      <c r="U13" s="86">
        <f t="shared" si="7"/>
        <v>0.1274093323176535</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投入係数表!E14</f>
        <v>1.7292126563649743E-2</v>
      </c>
      <c r="E14" s="77">
        <f t="shared" si="0"/>
        <v>1.7292126563649743</v>
      </c>
      <c r="F14" s="76">
        <f>分析係数表!C17</f>
        <v>9.4677137870855188E-2</v>
      </c>
      <c r="G14" s="77">
        <f t="shared" si="1"/>
        <v>0.16371690507469441</v>
      </c>
      <c r="H14" s="77">
        <v>0.18354055427010443</v>
      </c>
      <c r="I14" s="77">
        <f t="shared" si="2"/>
        <v>0.18354055427010443</v>
      </c>
      <c r="J14" s="76">
        <f>分析係数表!G17</f>
        <v>0.22277835489659081</v>
      </c>
      <c r="K14" s="78">
        <f t="shared" si="3"/>
        <v>4.0888862737102315E-2</v>
      </c>
      <c r="L14" s="79"/>
      <c r="M14" s="80"/>
      <c r="N14" s="81">
        <f>分析係数表!H17</f>
        <v>2.9857871834204678E-3</v>
      </c>
      <c r="O14" s="82">
        <f t="shared" si="4"/>
        <v>4.1059451825805407E-2</v>
      </c>
      <c r="P14" s="76">
        <f>分析係数表!C17</f>
        <v>9.4677137870855188E-2</v>
      </c>
      <c r="Q14" s="82">
        <f t="shared" si="5"/>
        <v>3.8873913814135154E-3</v>
      </c>
      <c r="R14" s="83">
        <v>9.2467365397885855E-3</v>
      </c>
      <c r="S14" s="84">
        <f t="shared" si="6"/>
        <v>0.19278729080989301</v>
      </c>
      <c r="T14" s="85">
        <f>分析係数表!F17</f>
        <v>0.35642648030975543</v>
      </c>
      <c r="U14" s="86">
        <f t="shared" si="7"/>
        <v>6.8714495511823431E-2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投入係数表!E15</f>
        <v>0</v>
      </c>
      <c r="E15" s="77">
        <f t="shared" si="0"/>
        <v>0</v>
      </c>
      <c r="F15" s="76">
        <f>分析係数表!C18</f>
        <v>9.0734209682590605E-2</v>
      </c>
      <c r="G15" s="77">
        <f t="shared" si="1"/>
        <v>0</v>
      </c>
      <c r="H15" s="77">
        <v>2.1060804087245019E-3</v>
      </c>
      <c r="I15" s="77">
        <f t="shared" si="2"/>
        <v>2.1060804087245019E-3</v>
      </c>
      <c r="J15" s="76">
        <f>分析係数表!G18</f>
        <v>0.21565293431791682</v>
      </c>
      <c r="K15" s="78">
        <f t="shared" si="3"/>
        <v>4.5418242005091644E-4</v>
      </c>
      <c r="L15" s="79"/>
      <c r="M15" s="80"/>
      <c r="N15" s="81">
        <f>分析係数表!H18</f>
        <v>4.3984597564411608E-4</v>
      </c>
      <c r="O15" s="82">
        <f t="shared" si="4"/>
        <v>6.048600766999381E-3</v>
      </c>
      <c r="P15" s="76">
        <f>分析係数表!C18</f>
        <v>9.0734209682590605E-2</v>
      </c>
      <c r="Q15" s="82">
        <f t="shared" si="5"/>
        <v>5.4881501027920015E-4</v>
      </c>
      <c r="R15" s="83">
        <v>1.5878754196414872E-3</v>
      </c>
      <c r="S15" s="84">
        <f t="shared" si="6"/>
        <v>3.6939558283659892E-3</v>
      </c>
      <c r="T15" s="85">
        <f>分析係数表!F18</f>
        <v>0.45924018655266224</v>
      </c>
      <c r="U15" s="86">
        <f t="shared" si="7"/>
        <v>1.6964129637360909E-3</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投入係数表!E16</f>
        <v>1.8395879323031641E-4</v>
      </c>
      <c r="E16" s="77">
        <f t="shared" si="0"/>
        <v>1.839587932303164E-2</v>
      </c>
      <c r="F16" s="76">
        <f>分析係数表!C19</f>
        <v>0.38367313932924796</v>
      </c>
      <c r="G16" s="77">
        <f t="shared" si="1"/>
        <v>7.0580047705895502E-3</v>
      </c>
      <c r="H16" s="77">
        <v>2.9969824564903946E-2</v>
      </c>
      <c r="I16" s="77">
        <f t="shared" si="2"/>
        <v>2.9969824564903946E-2</v>
      </c>
      <c r="J16" s="76">
        <f>分析係数表!G19</f>
        <v>5.766363928853338E-2</v>
      </c>
      <c r="K16" s="78">
        <f t="shared" si="3"/>
        <v>1.7281691532512479E-3</v>
      </c>
      <c r="L16" s="79"/>
      <c r="M16" s="80"/>
      <c r="N16" s="81">
        <f>分析係数表!H19</f>
        <v>-1.1191810412296904E-4</v>
      </c>
      <c r="O16" s="82">
        <f t="shared" si="4"/>
        <v>-1.5390567787916575E-3</v>
      </c>
      <c r="P16" s="76">
        <f>分析係数表!C19</f>
        <v>0.38367313932924796</v>
      </c>
      <c r="Q16" s="82">
        <f t="shared" si="5"/>
        <v>-5.9049474592495516E-4</v>
      </c>
      <c r="R16" s="83">
        <v>5.2708605739108455E-3</v>
      </c>
      <c r="S16" s="84">
        <f t="shared" si="6"/>
        <v>3.5240685138814794E-2</v>
      </c>
      <c r="T16" s="85">
        <f>分析係数表!F19</f>
        <v>0.24005843022564122</v>
      </c>
      <c r="U16" s="86">
        <f t="shared" si="7"/>
        <v>8.4598235544999633E-3</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投入係数表!E17</f>
        <v>0</v>
      </c>
      <c r="E17" s="77">
        <f t="shared" si="0"/>
        <v>0</v>
      </c>
      <c r="F17" s="76">
        <f>分析係数表!C20</f>
        <v>5.6760594962254274E-2</v>
      </c>
      <c r="G17" s="77">
        <f t="shared" si="1"/>
        <v>0</v>
      </c>
      <c r="H17" s="77">
        <v>1.9846347992043263E-3</v>
      </c>
      <c r="I17" s="77">
        <f t="shared" si="2"/>
        <v>1.9846347992043263E-3</v>
      </c>
      <c r="J17" s="76">
        <f>分析係数表!G20</f>
        <v>0.10000544691976687</v>
      </c>
      <c r="K17" s="78">
        <f t="shared" si="3"/>
        <v>1.9847429006695044E-4</v>
      </c>
      <c r="L17" s="79"/>
      <c r="M17" s="80"/>
      <c r="N17" s="81">
        <f>分析係数表!H20</f>
        <v>5.4785085934320511E-4</v>
      </c>
      <c r="O17" s="82">
        <f t="shared" si="4"/>
        <v>7.5338443717074145E-3</v>
      </c>
      <c r="P17" s="76">
        <f>分析係数表!C20</f>
        <v>5.6760594962254274E-2</v>
      </c>
      <c r="Q17" s="82">
        <f t="shared" si="5"/>
        <v>4.2762548889114361E-4</v>
      </c>
      <c r="R17" s="83">
        <v>1.4296801087259939E-3</v>
      </c>
      <c r="S17" s="84">
        <f t="shared" si="6"/>
        <v>3.4143149079303202E-3</v>
      </c>
      <c r="T17" s="85">
        <f>分析係数表!F20</f>
        <v>0.22277901846505802</v>
      </c>
      <c r="U17" s="86">
        <f t="shared" si="7"/>
        <v>7.6063772391933169E-4</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投入係数表!E18</f>
        <v>1.6556291390728477E-3</v>
      </c>
      <c r="E18" s="77">
        <f t="shared" si="0"/>
        <v>0.16556291390728478</v>
      </c>
      <c r="F18" s="76">
        <f>分析係数表!C21</f>
        <v>0.13737850556345566</v>
      </c>
      <c r="G18" s="77">
        <f t="shared" si="1"/>
        <v>2.2744785689313853E-2</v>
      </c>
      <c r="H18" s="77">
        <v>3.2022130687494432E-2</v>
      </c>
      <c r="I18" s="77">
        <f t="shared" si="2"/>
        <v>3.2022130687494432E-2</v>
      </c>
      <c r="J18" s="76">
        <f>分析係数表!G21</f>
        <v>0.2851571527617287</v>
      </c>
      <c r="K18" s="78">
        <f t="shared" si="3"/>
        <v>9.1313396122098909E-3</v>
      </c>
      <c r="L18" s="79"/>
      <c r="M18" s="80"/>
      <c r="N18" s="81">
        <f>分析係数表!H21</f>
        <v>9.156935791879285E-4</v>
      </c>
      <c r="O18" s="82">
        <f t="shared" si="4"/>
        <v>1.2592282735568106E-2</v>
      </c>
      <c r="P18" s="76">
        <f>分析係数表!C21</f>
        <v>0.13737850556345566</v>
      </c>
      <c r="Q18" s="82">
        <f t="shared" si="5"/>
        <v>1.7299089838448496E-3</v>
      </c>
      <c r="R18" s="83">
        <v>5.3237167397485871E-3</v>
      </c>
      <c r="S18" s="84">
        <f t="shared" si="6"/>
        <v>3.734584742724302E-2</v>
      </c>
      <c r="T18" s="85">
        <f>分析係数表!F21</f>
        <v>0.4258002079963023</v>
      </c>
      <c r="U18" s="86">
        <f t="shared" si="7"/>
        <v>1.590186960231825E-2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投入係数表!E19</f>
        <v>0</v>
      </c>
      <c r="E19" s="77">
        <f t="shared" si="0"/>
        <v>0</v>
      </c>
      <c r="F19" s="76">
        <f>分析係数表!C22</f>
        <v>5.5142937219730959E-2</v>
      </c>
      <c r="G19" s="77">
        <f t="shared" si="1"/>
        <v>0</v>
      </c>
      <c r="H19" s="77">
        <v>1.1377799181302704E-3</v>
      </c>
      <c r="I19" s="77">
        <f t="shared" si="2"/>
        <v>1.1377799181302704E-3</v>
      </c>
      <c r="J19" s="76">
        <f>分析係数表!G22</f>
        <v>0.19463487332339791</v>
      </c>
      <c r="K19" s="78">
        <f t="shared" si="3"/>
        <v>2.2145165023519122E-4</v>
      </c>
      <c r="L19" s="79"/>
      <c r="M19" s="80"/>
      <c r="N19" s="81">
        <f>分析係数表!H22</f>
        <v>4.3045424662680399E-5</v>
      </c>
      <c r="O19" s="82">
        <f t="shared" si="4"/>
        <v>5.9194491491986823E-4</v>
      </c>
      <c r="P19" s="76">
        <f>分析係数表!C22</f>
        <v>5.5142937219730959E-2</v>
      </c>
      <c r="Q19" s="82">
        <f t="shared" si="5"/>
        <v>3.2641581280965278E-5</v>
      </c>
      <c r="R19" s="83">
        <v>6.8421991763125041E-4</v>
      </c>
      <c r="S19" s="84">
        <f t="shared" si="6"/>
        <v>1.8219998357615207E-3</v>
      </c>
      <c r="T19" s="85">
        <f>分析係数表!F22</f>
        <v>0.4128663686040735</v>
      </c>
      <c r="U19" s="86">
        <f t="shared" si="7"/>
        <v>7.5224245578807739E-4</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投入係数表!E20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3.4440431413519608E-4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投入係数表!E21</f>
        <v>0</v>
      </c>
      <c r="E21" s="77">
        <f t="shared" si="0"/>
        <v>0</v>
      </c>
      <c r="F21" s="76">
        <f>分析係数表!C24</f>
        <v>1</v>
      </c>
      <c r="G21" s="77">
        <f t="shared" si="1"/>
        <v>0</v>
      </c>
      <c r="H21" s="77">
        <v>3.1940512161308512E-2</v>
      </c>
      <c r="I21" s="77">
        <f t="shared" si="2"/>
        <v>3.1940512161308512E-2</v>
      </c>
      <c r="J21" s="76">
        <f>分析係数表!G24</f>
        <v>0.20831345678476951</v>
      </c>
      <c r="K21" s="78">
        <f t="shared" si="3"/>
        <v>6.6536384997981455E-3</v>
      </c>
      <c r="L21" s="79"/>
      <c r="M21" s="80"/>
      <c r="N21" s="81">
        <f>分析係数表!H24</f>
        <v>3.2557993926681905E-4</v>
      </c>
      <c r="O21" s="82">
        <f t="shared" si="4"/>
        <v>4.4772560837575493E-3</v>
      </c>
      <c r="P21" s="76">
        <f>分析係数表!C24</f>
        <v>1</v>
      </c>
      <c r="Q21" s="82">
        <f t="shared" si="5"/>
        <v>4.4772560837575493E-3</v>
      </c>
      <c r="R21" s="83">
        <v>2.3624062292120919E-2</v>
      </c>
      <c r="S21" s="84">
        <f t="shared" si="6"/>
        <v>5.5564574453429431E-2</v>
      </c>
      <c r="T21" s="85">
        <f>分析係数表!F24</f>
        <v>0.39224380935860187</v>
      </c>
      <c r="U21" s="86">
        <f t="shared" si="7"/>
        <v>2.1794860349002812E-2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投入係数表!E22</f>
        <v>0</v>
      </c>
      <c r="E22" s="77">
        <f t="shared" si="0"/>
        <v>0</v>
      </c>
      <c r="F22" s="76">
        <f>分析係数表!C25</f>
        <v>5.3881637957861162E-2</v>
      </c>
      <c r="G22" s="77">
        <f t="shared" si="1"/>
        <v>0</v>
      </c>
      <c r="H22" s="77">
        <v>4.1688072992853249E-3</v>
      </c>
      <c r="I22" s="77">
        <f t="shared" si="2"/>
        <v>4.1688072992853249E-3</v>
      </c>
      <c r="J22" s="76">
        <f>分析係数表!G25</f>
        <v>0.19694753074216123</v>
      </c>
      <c r="K22" s="78">
        <f t="shared" si="3"/>
        <v>8.2103630373414269E-4</v>
      </c>
      <c r="L22" s="79"/>
      <c r="M22" s="80"/>
      <c r="N22" s="81">
        <f>分析係数表!H25</f>
        <v>5.0793601101962874E-4</v>
      </c>
      <c r="O22" s="82">
        <f t="shared" si="4"/>
        <v>6.9849499960544454E-3</v>
      </c>
      <c r="P22" s="76">
        <f>分析係数表!C25</f>
        <v>5.3881637957861162E-2</v>
      </c>
      <c r="Q22" s="82">
        <f t="shared" si="5"/>
        <v>3.7636054684116936E-4</v>
      </c>
      <c r="R22" s="83">
        <v>3.2614007447201469E-3</v>
      </c>
      <c r="S22" s="84">
        <f t="shared" si="6"/>
        <v>7.4302080440054718E-3</v>
      </c>
      <c r="T22" s="85">
        <f>分析係数表!F25</f>
        <v>0.35040132853584277</v>
      </c>
      <c r="U22" s="86">
        <f t="shared" si="7"/>
        <v>2.603554769917223E-3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投入係数表!E23</f>
        <v>1.6556291390728477E-3</v>
      </c>
      <c r="E23" s="77">
        <f t="shared" si="0"/>
        <v>0.16556291390728478</v>
      </c>
      <c r="F23" s="76">
        <f>分析係数表!C26</f>
        <v>0.84177658262309296</v>
      </c>
      <c r="G23" s="77">
        <f t="shared" si="1"/>
        <v>0.13936698387799554</v>
      </c>
      <c r="H23" s="77">
        <v>0.18357822240989502</v>
      </c>
      <c r="I23" s="77">
        <f t="shared" si="2"/>
        <v>0.18357822240989502</v>
      </c>
      <c r="J23" s="76">
        <f>分析係数表!G26</f>
        <v>0.19643330946147433</v>
      </c>
      <c r="K23" s="78">
        <f t="shared" si="3"/>
        <v>3.606087777303027E-2</v>
      </c>
      <c r="L23" s="79"/>
      <c r="M23" s="80"/>
      <c r="N23" s="81">
        <f>分析係数表!H26</f>
        <v>1.0240897849294056E-2</v>
      </c>
      <c r="O23" s="82">
        <f t="shared" si="4"/>
        <v>0.14082907657684501</v>
      </c>
      <c r="P23" s="76">
        <f>分析係数表!C26</f>
        <v>0.84177658262309296</v>
      </c>
      <c r="Q23" s="82">
        <f t="shared" si="5"/>
        <v>0.11854661881482247</v>
      </c>
      <c r="R23" s="83">
        <v>0.1410555251542164</v>
      </c>
      <c r="S23" s="84">
        <f t="shared" si="6"/>
        <v>0.32463374756411145</v>
      </c>
      <c r="T23" s="85">
        <f>分析係数表!F26</f>
        <v>0.3347664275567348</v>
      </c>
      <c r="U23" s="86">
        <f t="shared" si="7"/>
        <v>0.10867647993639246</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投入係数表!E24</f>
        <v>0</v>
      </c>
      <c r="E24" s="77">
        <f t="shared" si="0"/>
        <v>0</v>
      </c>
      <c r="F24" s="76">
        <f>分析係数表!C27</f>
        <v>0.24324710590252963</v>
      </c>
      <c r="G24" s="77">
        <f t="shared" si="1"/>
        <v>0</v>
      </c>
      <c r="H24" s="77">
        <v>1.4350792301440973E-3</v>
      </c>
      <c r="I24" s="77">
        <f t="shared" si="2"/>
        <v>1.4350792301440973E-3</v>
      </c>
      <c r="J24" s="76">
        <f>分析係数表!G27</f>
        <v>0.17095686135274277</v>
      </c>
      <c r="K24" s="78">
        <f t="shared" si="3"/>
        <v>2.4533664097794528E-4</v>
      </c>
      <c r="L24" s="79"/>
      <c r="M24" s="80"/>
      <c r="N24" s="81">
        <f>分析係数表!H27</f>
        <v>1.1085370816767366E-2</v>
      </c>
      <c r="O24" s="82">
        <f t="shared" si="4"/>
        <v>0.15244195954409115</v>
      </c>
      <c r="P24" s="76">
        <f>分析係数表!C27</f>
        <v>0.24324710590252963</v>
      </c>
      <c r="Q24" s="82">
        <f t="shared" si="5"/>
        <v>3.7081065477210677E-2</v>
      </c>
      <c r="R24" s="83">
        <v>3.7912211740335149E-2</v>
      </c>
      <c r="S24" s="84">
        <f t="shared" si="6"/>
        <v>3.9347290970479246E-2</v>
      </c>
      <c r="T24" s="85">
        <f>分析係数表!F27</f>
        <v>0.32207527072607844</v>
      </c>
      <c r="U24" s="86">
        <f t="shared" si="7"/>
        <v>1.2672789391654884E-2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投入係数表!E25</f>
        <v>4.8933038999264163E-2</v>
      </c>
      <c r="E25" s="77">
        <f t="shared" si="0"/>
        <v>4.8933038999264165</v>
      </c>
      <c r="F25" s="76">
        <f>分析係数表!C28</f>
        <v>6.4266243880729879E-2</v>
      </c>
      <c r="G25" s="77">
        <f t="shared" si="1"/>
        <v>0.31447426181519772</v>
      </c>
      <c r="H25" s="77">
        <v>0.33717597262815191</v>
      </c>
      <c r="I25" s="77">
        <f t="shared" si="2"/>
        <v>0.33717597262815191</v>
      </c>
      <c r="J25" s="76">
        <f>分析係数表!G28</f>
        <v>0.12485076971410619</v>
      </c>
      <c r="K25" s="78">
        <f t="shared" si="3"/>
        <v>4.2096679711727168E-2</v>
      </c>
      <c r="L25" s="79"/>
      <c r="M25" s="80"/>
      <c r="N25" s="81">
        <f>分析係数表!H28</f>
        <v>2.0224305794696803E-2</v>
      </c>
      <c r="O25" s="82">
        <f t="shared" si="4"/>
        <v>0.27811724629898754</v>
      </c>
      <c r="P25" s="76">
        <f>分析係数表!C28</f>
        <v>6.4266243880729879E-2</v>
      </c>
      <c r="Q25" s="82">
        <f t="shared" si="5"/>
        <v>1.7873550778087752E-2</v>
      </c>
      <c r="R25" s="83">
        <v>2.0532619241889847E-2</v>
      </c>
      <c r="S25" s="84">
        <f t="shared" si="6"/>
        <v>0.35770859187004178</v>
      </c>
      <c r="T25" s="85">
        <f>分析係数表!F28</f>
        <v>0.21344643418158971</v>
      </c>
      <c r="U25" s="86">
        <f t="shared" si="7"/>
        <v>7.6351623410778002E-2</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投入係数表!E26</f>
        <v>7.3583517292126564E-3</v>
      </c>
      <c r="E26" s="77">
        <f t="shared" si="0"/>
        <v>0.73583517292126566</v>
      </c>
      <c r="F26" s="76">
        <f>分析係数表!C29</f>
        <v>0.2704472217012498</v>
      </c>
      <c r="G26" s="77">
        <f t="shared" si="1"/>
        <v>0.19900457814661501</v>
      </c>
      <c r="H26" s="77">
        <v>0.24456429316468253</v>
      </c>
      <c r="I26" s="77">
        <f t="shared" si="2"/>
        <v>0.24456429316468253</v>
      </c>
      <c r="J26" s="76">
        <f>分析係数表!G29</f>
        <v>0.25613918980110767</v>
      </c>
      <c r="K26" s="78">
        <f t="shared" si="3"/>
        <v>6.264249990548236E-2</v>
      </c>
      <c r="L26" s="79"/>
      <c r="M26" s="80"/>
      <c r="N26" s="81">
        <f>分析係数表!H29</f>
        <v>1.0092978117271389E-2</v>
      </c>
      <c r="O26" s="82">
        <f t="shared" si="4"/>
        <v>0.13879493859648401</v>
      </c>
      <c r="P26" s="76">
        <f>分析係数表!C29</f>
        <v>0.2704472217012498</v>
      </c>
      <c r="Q26" s="82">
        <f t="shared" si="5"/>
        <v>3.7536705529614661E-2</v>
      </c>
      <c r="R26" s="83">
        <v>5.9056619139082826E-2</v>
      </c>
      <c r="S26" s="84">
        <f t="shared" si="6"/>
        <v>0.30362091230376537</v>
      </c>
      <c r="T26" s="85">
        <f>分析係数表!F29</f>
        <v>0.41878853321258142</v>
      </c>
      <c r="U26" s="86">
        <f t="shared" si="7"/>
        <v>0.12715295651635972</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投入係数表!E27</f>
        <v>9.1979396615158204E-4</v>
      </c>
      <c r="E27" s="77">
        <f t="shared" si="0"/>
        <v>9.1979396615158207E-2</v>
      </c>
      <c r="F27" s="76">
        <f>分析係数表!C30</f>
        <v>1</v>
      </c>
      <c r="G27" s="77">
        <f t="shared" si="1"/>
        <v>9.1979396615158207E-2</v>
      </c>
      <c r="H27" s="77">
        <v>0.14287588245029323</v>
      </c>
      <c r="I27" s="77">
        <f t="shared" si="2"/>
        <v>0.14287588245029323</v>
      </c>
      <c r="J27" s="76">
        <f>分析係数表!G30</f>
        <v>0.34447816919378449</v>
      </c>
      <c r="K27" s="78">
        <f t="shared" si="3"/>
        <v>4.9217622408423374E-2</v>
      </c>
      <c r="L27" s="79"/>
      <c r="M27" s="80"/>
      <c r="N27" s="81">
        <f>分析係数表!H30</f>
        <v>0</v>
      </c>
      <c r="O27" s="82">
        <f t="shared" si="4"/>
        <v>0</v>
      </c>
      <c r="P27" s="76">
        <f>分析係数表!C30</f>
        <v>1</v>
      </c>
      <c r="Q27" s="82">
        <f t="shared" si="5"/>
        <v>0</v>
      </c>
      <c r="R27" s="83">
        <v>5.5707672593572739E-2</v>
      </c>
      <c r="S27" s="84">
        <f t="shared" si="6"/>
        <v>0.19858355504386596</v>
      </c>
      <c r="T27" s="85">
        <f>分析係数表!F30</f>
        <v>0.44033965000872966</v>
      </c>
      <c r="U27" s="86">
        <f t="shared" si="7"/>
        <v>8.7444213125505238E-2</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投入係数表!E28</f>
        <v>7.1743929359823402E-3</v>
      </c>
      <c r="E28" s="77">
        <f t="shared" si="0"/>
        <v>0.717439293598234</v>
      </c>
      <c r="F28" s="76">
        <f>分析係数表!C31</f>
        <v>1</v>
      </c>
      <c r="G28" s="77">
        <f t="shared" si="1"/>
        <v>0.717439293598234</v>
      </c>
      <c r="H28" s="77">
        <v>0.97419481252115203</v>
      </c>
      <c r="I28" s="77">
        <f t="shared" si="2"/>
        <v>0.97419481252115203</v>
      </c>
      <c r="J28" s="76">
        <f>分析係数表!G31</f>
        <v>7.060016576471162E-2</v>
      </c>
      <c r="K28" s="78">
        <f t="shared" si="3"/>
        <v>6.8778315251115496E-2</v>
      </c>
      <c r="L28" s="79"/>
      <c r="M28" s="80"/>
      <c r="N28" s="81">
        <f>分析係数表!H31</f>
        <v>2.2204395329180102E-2</v>
      </c>
      <c r="O28" s="82">
        <f t="shared" si="4"/>
        <v>0.30534671238530148</v>
      </c>
      <c r="P28" s="76">
        <f>分析係数表!C31</f>
        <v>1</v>
      </c>
      <c r="Q28" s="82">
        <f t="shared" si="5"/>
        <v>0.30534671238530148</v>
      </c>
      <c r="R28" s="83">
        <v>0.46402240029873221</v>
      </c>
      <c r="S28" s="84">
        <f t="shared" si="6"/>
        <v>1.4382172128198842</v>
      </c>
      <c r="T28" s="85">
        <f>分析係数表!F31</f>
        <v>0.30864414216761737</v>
      </c>
      <c r="U28" s="86">
        <f t="shared" si="7"/>
        <v>0.44389731790149478</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投入係数表!E29</f>
        <v>1.8395879323031641E-4</v>
      </c>
      <c r="E29" s="77">
        <f t="shared" si="0"/>
        <v>1.839587932303164E-2</v>
      </c>
      <c r="F29" s="76">
        <f>分析係数表!C32</f>
        <v>1</v>
      </c>
      <c r="G29" s="77">
        <f t="shared" si="1"/>
        <v>1.839587932303164E-2</v>
      </c>
      <c r="H29" s="77">
        <v>4.4093889100261054E-2</v>
      </c>
      <c r="I29" s="77">
        <f t="shared" si="2"/>
        <v>4.4093889100261054E-2</v>
      </c>
      <c r="J29" s="76">
        <f>分析係数表!G32</f>
        <v>0.14032153145618437</v>
      </c>
      <c r="K29" s="78">
        <f t="shared" si="3"/>
        <v>6.1873220464077868E-3</v>
      </c>
      <c r="L29" s="79"/>
      <c r="M29" s="80"/>
      <c r="N29" s="81">
        <f>分析係数表!H32</f>
        <v>6.2454997965125381E-3</v>
      </c>
      <c r="O29" s="82">
        <f t="shared" si="4"/>
        <v>8.5885825837464513E-2</v>
      </c>
      <c r="P29" s="76">
        <f>分析係数表!C32</f>
        <v>1</v>
      </c>
      <c r="Q29" s="82">
        <f t="shared" si="5"/>
        <v>8.5885825837464513E-2</v>
      </c>
      <c r="R29" s="83">
        <v>0.12187280190978272</v>
      </c>
      <c r="S29" s="84">
        <f t="shared" si="6"/>
        <v>0.16596669101004377</v>
      </c>
      <c r="T29" s="85">
        <f>分析係数表!F32</f>
        <v>0.48266889694266329</v>
      </c>
      <c r="U29" s="86">
        <f t="shared" si="7"/>
        <v>8.0106959679041662E-2</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投入係数表!E30</f>
        <v>0</v>
      </c>
      <c r="E30" s="77">
        <f t="shared" si="0"/>
        <v>0</v>
      </c>
      <c r="F30" s="76">
        <f>分析係数表!C33</f>
        <v>0.77670327534259886</v>
      </c>
      <c r="G30" s="77">
        <f t="shared" si="1"/>
        <v>0</v>
      </c>
      <c r="H30" s="77">
        <v>2.8808116847050945E-2</v>
      </c>
      <c r="I30" s="77">
        <f t="shared" si="2"/>
        <v>2.8808116847050945E-2</v>
      </c>
      <c r="J30" s="76">
        <f>分析係数表!G33</f>
        <v>0.5074626865671642</v>
      </c>
      <c r="K30" s="78">
        <f t="shared" si="3"/>
        <v>1.4619044370145256E-2</v>
      </c>
      <c r="L30" s="79"/>
      <c r="M30" s="80"/>
      <c r="N30" s="81">
        <f>分析係数表!H33</f>
        <v>9.4934727483329676E-4</v>
      </c>
      <c r="O30" s="82">
        <f t="shared" si="4"/>
        <v>1.3055076032687275E-2</v>
      </c>
      <c r="P30" s="76">
        <f>分析係数表!C33</f>
        <v>0.77670327534259886</v>
      </c>
      <c r="Q30" s="82">
        <f t="shared" si="5"/>
        <v>1.0139920314434867E-2</v>
      </c>
      <c r="R30" s="83">
        <v>4.0949777284302109E-2</v>
      </c>
      <c r="S30" s="84">
        <f t="shared" si="6"/>
        <v>6.9757894131353054E-2</v>
      </c>
      <c r="T30" s="85">
        <f>分析係数表!F33</f>
        <v>0.6450384062948854</v>
      </c>
      <c r="U30" s="86">
        <f t="shared" si="7"/>
        <v>4.4996520856975315E-2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投入係数表!E31</f>
        <v>6.3281824871228839E-2</v>
      </c>
      <c r="E31" s="77">
        <f t="shared" si="0"/>
        <v>6.3281824871228842</v>
      </c>
      <c r="F31" s="76">
        <f>分析係数表!C34</f>
        <v>0.47532743082063433</v>
      </c>
      <c r="G31" s="77">
        <f t="shared" si="1"/>
        <v>3.0079587233682523</v>
      </c>
      <c r="H31" s="77">
        <v>3.2579308420684074</v>
      </c>
      <c r="I31" s="77">
        <f t="shared" si="2"/>
        <v>3.2579308420684074</v>
      </c>
      <c r="J31" s="76">
        <f>分析係数表!G34</f>
        <v>0.42481134980523871</v>
      </c>
      <c r="K31" s="78">
        <f t="shared" si="3"/>
        <v>1.3840059985911981</v>
      </c>
      <c r="L31" s="79"/>
      <c r="M31" s="80"/>
      <c r="N31" s="81">
        <f>分析係数表!H34</f>
        <v>0.15685204896221394</v>
      </c>
      <c r="O31" s="82">
        <f t="shared" si="4"/>
        <v>2.1569719315242826</v>
      </c>
      <c r="P31" s="76">
        <f>分析係数表!C34</f>
        <v>0.47532743082063433</v>
      </c>
      <c r="Q31" s="82">
        <f t="shared" si="5"/>
        <v>1.0252679265636584</v>
      </c>
      <c r="R31" s="83">
        <v>1.1367044713758852</v>
      </c>
      <c r="S31" s="84">
        <f t="shared" si="6"/>
        <v>4.3946353134442928</v>
      </c>
      <c r="T31" s="85">
        <f>分析係数表!F34</f>
        <v>0.69928666893120972</v>
      </c>
      <c r="U31" s="86">
        <f t="shared" si="7"/>
        <v>3.0731098895059223</v>
      </c>
      <c r="V31" s="87">
        <f>分析係数表!D34</f>
        <v>0.17669785175285158</v>
      </c>
      <c r="W31" s="167">
        <f t="shared" si="8"/>
        <v>1</v>
      </c>
      <c r="X31" s="76">
        <f>分析係数表!E34</f>
        <v>0.12938371624217065</v>
      </c>
      <c r="Y31" s="166">
        <f t="shared" si="9"/>
        <v>1</v>
      </c>
    </row>
    <row r="32" spans="1:25" x14ac:dyDescent="0.2">
      <c r="A32" s="6" t="s">
        <v>20</v>
      </c>
      <c r="B32" s="5" t="s">
        <v>37</v>
      </c>
      <c r="C32" s="90"/>
      <c r="D32" s="76">
        <f>投入係数表!E32</f>
        <v>9.0139808682855038E-3</v>
      </c>
      <c r="E32" s="77">
        <f t="shared" si="0"/>
        <v>0.90139808682855038</v>
      </c>
      <c r="F32" s="76">
        <f>分析係数表!C35</f>
        <v>0.95011559485855634</v>
      </c>
      <c r="G32" s="77">
        <f t="shared" si="1"/>
        <v>0.85643237947147277</v>
      </c>
      <c r="H32" s="77">
        <v>1.0828612623694815</v>
      </c>
      <c r="I32" s="77">
        <f t="shared" si="2"/>
        <v>1.0828612623694815</v>
      </c>
      <c r="J32" s="76">
        <f>分析係数表!G35</f>
        <v>0.31372249083859299</v>
      </c>
      <c r="K32" s="78">
        <f t="shared" si="3"/>
        <v>0.33971793246317694</v>
      </c>
      <c r="L32" s="79"/>
      <c r="M32" s="80"/>
      <c r="N32" s="81">
        <f>分析係数表!H35</f>
        <v>5.8597345271264437E-2</v>
      </c>
      <c r="O32" s="82">
        <f t="shared" si="4"/>
        <v>0.80580923136300819</v>
      </c>
      <c r="P32" s="76">
        <f>分析係数表!C35</f>
        <v>0.95011559485855634</v>
      </c>
      <c r="Q32" s="82">
        <f t="shared" si="5"/>
        <v>0.76561191719898058</v>
      </c>
      <c r="R32" s="83">
        <v>1.0834093609699076</v>
      </c>
      <c r="S32" s="84">
        <f t="shared" si="6"/>
        <v>2.1662706233393889</v>
      </c>
      <c r="T32" s="85">
        <f>分析係数表!F35</f>
        <v>0.64312744830705182</v>
      </c>
      <c r="U32" s="86">
        <f t="shared" si="7"/>
        <v>1.3931880983307878</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投入係数表!E33</f>
        <v>7.3583517292126564E-4</v>
      </c>
      <c r="E33" s="77">
        <f t="shared" si="0"/>
        <v>7.358351729212656E-2</v>
      </c>
      <c r="F33" s="76">
        <f>分析係数表!C36</f>
        <v>0.97036286861890209</v>
      </c>
      <c r="G33" s="77">
        <f t="shared" si="1"/>
        <v>7.1402712922656514E-2</v>
      </c>
      <c r="H33" s="77">
        <v>0.24406209444030783</v>
      </c>
      <c r="I33" s="77">
        <f t="shared" si="2"/>
        <v>0.24406209444030783</v>
      </c>
      <c r="J33" s="76">
        <f>分析係数表!G36</f>
        <v>5.6132677862763138E-2</v>
      </c>
      <c r="K33" s="78">
        <f t="shared" si="3"/>
        <v>1.3699858925729074E-2</v>
      </c>
      <c r="L33" s="79"/>
      <c r="M33" s="80"/>
      <c r="N33" s="81">
        <f>分析係数表!H36</f>
        <v>0.19400338102244624</v>
      </c>
      <c r="O33" s="82">
        <f t="shared" si="4"/>
        <v>2.667863443639396</v>
      </c>
      <c r="P33" s="76">
        <f>分析係数表!C36</f>
        <v>0.97036286861890209</v>
      </c>
      <c r="Q33" s="82">
        <f t="shared" si="5"/>
        <v>2.5887956242534269</v>
      </c>
      <c r="R33" s="83">
        <v>2.7622562221596381</v>
      </c>
      <c r="S33" s="84">
        <f t="shared" si="6"/>
        <v>3.0063183165999461</v>
      </c>
      <c r="T33" s="85">
        <f>分析係数表!F36</f>
        <v>0.84161253999423258</v>
      </c>
      <c r="U33" s="86">
        <f t="shared" si="7"/>
        <v>2.5301551944648661</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投入係数表!E34</f>
        <v>2.0603384841795438E-2</v>
      </c>
      <c r="E34" s="77">
        <f t="shared" si="0"/>
        <v>2.0603384841795438</v>
      </c>
      <c r="F34" s="76">
        <f>分析係数表!C37</f>
        <v>0.51412455642849397</v>
      </c>
      <c r="G34" s="77">
        <f t="shared" si="1"/>
        <v>1.0592706092713635</v>
      </c>
      <c r="H34" s="77">
        <v>1.3079406108491167</v>
      </c>
      <c r="I34" s="77">
        <f t="shared" si="2"/>
        <v>1.3079406108491167</v>
      </c>
      <c r="J34" s="76">
        <f>分析係数表!G37</f>
        <v>0.38383420760226361</v>
      </c>
      <c r="K34" s="78">
        <f t="shared" si="3"/>
        <v>0.50203234795609131</v>
      </c>
      <c r="L34" s="79"/>
      <c r="M34" s="80"/>
      <c r="N34" s="81">
        <f>分析係数表!H37</f>
        <v>4.7982343549447456E-2</v>
      </c>
      <c r="O34" s="82">
        <f t="shared" si="4"/>
        <v>0.65983561534376878</v>
      </c>
      <c r="P34" s="76">
        <f>分析係数表!C37</f>
        <v>0.51412455642849397</v>
      </c>
      <c r="Q34" s="82">
        <f t="shared" si="5"/>
        <v>0.33923769305433749</v>
      </c>
      <c r="R34" s="83">
        <v>0.44581427125240713</v>
      </c>
      <c r="S34" s="84">
        <f t="shared" si="6"/>
        <v>1.7537548821015239</v>
      </c>
      <c r="T34" s="85">
        <f>分析係数表!F37</f>
        <v>0.64874544561874981</v>
      </c>
      <c r="U34" s="86">
        <f t="shared" si="7"/>
        <v>1.1377404924950112</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投入係数表!E35</f>
        <v>4.59896983075791E-3</v>
      </c>
      <c r="E35" s="77">
        <f t="shared" si="0"/>
        <v>0.45989698307579102</v>
      </c>
      <c r="F35" s="76">
        <f>分析係数表!C38</f>
        <v>0.46043954090550876</v>
      </c>
      <c r="G35" s="77">
        <f t="shared" si="1"/>
        <v>0.21175475575124575</v>
      </c>
      <c r="H35" s="77">
        <v>0.41087483521403034</v>
      </c>
      <c r="I35" s="77">
        <f t="shared" si="2"/>
        <v>0.41087483521403034</v>
      </c>
      <c r="J35" s="76">
        <f>分析係数表!G38</f>
        <v>0.15768289971091839</v>
      </c>
      <c r="K35" s="78">
        <f t="shared" si="3"/>
        <v>6.4787935434794067E-2</v>
      </c>
      <c r="L35" s="79"/>
      <c r="M35" s="80"/>
      <c r="N35" s="81">
        <f>分析係数表!H38</f>
        <v>4.3205084055974702E-2</v>
      </c>
      <c r="O35" s="82">
        <f t="shared" si="4"/>
        <v>0.59414049242248002</v>
      </c>
      <c r="P35" s="76">
        <f>分析係数表!C38</f>
        <v>0.46043954090550876</v>
      </c>
      <c r="Q35" s="82">
        <f t="shared" si="5"/>
        <v>0.27356577556437961</v>
      </c>
      <c r="R35" s="83">
        <v>0.41042530637425895</v>
      </c>
      <c r="S35" s="84">
        <f t="shared" si="6"/>
        <v>0.82130014158828923</v>
      </c>
      <c r="T35" s="85">
        <f>分析係数表!F38</f>
        <v>0.51649988881476538</v>
      </c>
      <c r="U35" s="86">
        <f t="shared" si="7"/>
        <v>0.42420143181390246</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投入係数表!E36</f>
        <v>0</v>
      </c>
      <c r="E36" s="77">
        <f t="shared" si="0"/>
        <v>0</v>
      </c>
      <c r="F36" s="76">
        <f>分析係数表!C39</f>
        <v>1</v>
      </c>
      <c r="G36" s="77">
        <f t="shared" si="1"/>
        <v>0</v>
      </c>
      <c r="H36" s="77">
        <v>9.1362694568383224E-2</v>
      </c>
      <c r="I36" s="77">
        <f t="shared" si="2"/>
        <v>9.1362694568383224E-2</v>
      </c>
      <c r="J36" s="76">
        <f>分析係数表!G39</f>
        <v>0.35257837611217219</v>
      </c>
      <c r="K36" s="78">
        <f t="shared" si="3"/>
        <v>3.2212510488152934E-2</v>
      </c>
      <c r="L36" s="79"/>
      <c r="M36" s="80"/>
      <c r="N36" s="81">
        <f>分析係数表!H39</f>
        <v>3.7864320821463233E-3</v>
      </c>
      <c r="O36" s="82">
        <f t="shared" si="4"/>
        <v>5.2069627243314959E-2</v>
      </c>
      <c r="P36" s="76">
        <f>分析係数表!C39</f>
        <v>1</v>
      </c>
      <c r="Q36" s="82">
        <f t="shared" si="5"/>
        <v>5.2069627243314959E-2</v>
      </c>
      <c r="R36" s="83">
        <v>8.1654167276315762E-2</v>
      </c>
      <c r="S36" s="84">
        <f t="shared" si="6"/>
        <v>0.173016861844699</v>
      </c>
      <c r="T36" s="85">
        <f>分析係数表!F39</f>
        <v>0.70335864349932453</v>
      </c>
      <c r="U36" s="86">
        <f t="shared" si="7"/>
        <v>0.12169290524959753</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投入係数表!E37</f>
        <v>0</v>
      </c>
      <c r="E37" s="77">
        <f t="shared" si="0"/>
        <v>0</v>
      </c>
      <c r="F37" s="76">
        <f>分析係数表!C40</f>
        <v>0.88524546011567695</v>
      </c>
      <c r="G37" s="77">
        <f t="shared" si="1"/>
        <v>0</v>
      </c>
      <c r="H37" s="77">
        <v>4.0615972323753153E-3</v>
      </c>
      <c r="I37" s="77">
        <f t="shared" si="2"/>
        <v>4.0615972323753153E-3</v>
      </c>
      <c r="J37" s="76">
        <f>分析係数表!G40</f>
        <v>0.51249383412021698</v>
      </c>
      <c r="K37" s="78">
        <f t="shared" si="3"/>
        <v>2.0815435382720874E-3</v>
      </c>
      <c r="L37" s="79"/>
      <c r="M37" s="80"/>
      <c r="N37" s="81">
        <f>分析係数表!H40</f>
        <v>3.2436684093541619E-2</v>
      </c>
      <c r="O37" s="82">
        <f t="shared" si="4"/>
        <v>0.44605739997916249</v>
      </c>
      <c r="P37" s="76">
        <f>分析係数表!C40</f>
        <v>0.88524546011567695</v>
      </c>
      <c r="Q37" s="82">
        <f t="shared" si="5"/>
        <v>0.39487028828255627</v>
      </c>
      <c r="R37" s="83">
        <v>0.3979156182309006</v>
      </c>
      <c r="S37" s="84">
        <f t="shared" si="6"/>
        <v>0.40197721546327592</v>
      </c>
      <c r="T37" s="85">
        <f>分析係数表!F40</f>
        <v>0.70839968994433089</v>
      </c>
      <c r="U37" s="86">
        <f t="shared" si="7"/>
        <v>0.28476053479887015</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投入係数表!E38</f>
        <v>0</v>
      </c>
      <c r="E38" s="77">
        <f t="shared" si="0"/>
        <v>0</v>
      </c>
      <c r="F38" s="76">
        <f>分析係数表!C41</f>
        <v>0.76732784646536523</v>
      </c>
      <c r="G38" s="77">
        <f t="shared" si="1"/>
        <v>0</v>
      </c>
      <c r="H38" s="77">
        <v>2.146508293576657E-3</v>
      </c>
      <c r="I38" s="77">
        <f t="shared" si="2"/>
        <v>2.146508293576657E-3</v>
      </c>
      <c r="J38" s="76">
        <f>分析係数表!G41</f>
        <v>0.44330293713737212</v>
      </c>
      <c r="K38" s="78">
        <f t="shared" si="3"/>
        <v>9.515534311322607E-4</v>
      </c>
      <c r="L38" s="79"/>
      <c r="M38" s="80"/>
      <c r="N38" s="81">
        <f>分析係数表!H41</f>
        <v>5.3196318442225214E-2</v>
      </c>
      <c r="O38" s="82">
        <f t="shared" si="4"/>
        <v>0.73153628849278984</v>
      </c>
      <c r="P38" s="76">
        <f>分析係数表!C41</f>
        <v>0.76732784646536523</v>
      </c>
      <c r="Q38" s="82">
        <f t="shared" si="5"/>
        <v>0.56132816486043857</v>
      </c>
      <c r="R38" s="83">
        <v>0.5716175145331831</v>
      </c>
      <c r="S38" s="84">
        <f t="shared" si="6"/>
        <v>0.57376402282675976</v>
      </c>
      <c r="T38" s="85">
        <f>分析係数表!F41</f>
        <v>0.5479013319521201</v>
      </c>
      <c r="U38" s="86">
        <f t="shared" si="7"/>
        <v>0.3143660723329883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投入係数表!E39</f>
        <v>7.5423105224429726E-3</v>
      </c>
      <c r="E39" s="77">
        <f>$C$7*D39</f>
        <v>0.75423105224429721</v>
      </c>
      <c r="F39" s="76">
        <f>分析係数表!C42</f>
        <v>0.61896115066660296</v>
      </c>
      <c r="G39" s="77">
        <f>E39*F39</f>
        <v>0.46683971996561291</v>
      </c>
      <c r="H39" s="77">
        <v>0.48822562428484645</v>
      </c>
      <c r="I39" s="77">
        <f>C39+H39</f>
        <v>0.48822562428484645</v>
      </c>
      <c r="J39" s="76">
        <f>分析係数表!G42</f>
        <v>0.48521299417713759</v>
      </c>
      <c r="K39" s="78">
        <f>I39*J39</f>
        <v>0.23689341699325256</v>
      </c>
      <c r="L39" s="79"/>
      <c r="M39" s="80"/>
      <c r="N39" s="81">
        <f>分析係数表!H42</f>
        <v>1.2030804871176784E-2</v>
      </c>
      <c r="O39" s="82">
        <f t="shared" si="4"/>
        <v>0.16544322240269482</v>
      </c>
      <c r="P39" s="76">
        <f>分析係数表!C42</f>
        <v>0.61896115066660296</v>
      </c>
      <c r="Q39" s="82">
        <f>O39*P39</f>
        <v>0.10240292730836269</v>
      </c>
      <c r="R39" s="83">
        <v>0.11063362704963632</v>
      </c>
      <c r="S39" s="84">
        <f>I39+R39</f>
        <v>0.59885925133448281</v>
      </c>
      <c r="T39" s="85">
        <f>分析係数表!F42</f>
        <v>0.55654305853509045</v>
      </c>
      <c r="U39" s="86">
        <f>S39*T39</f>
        <v>0.33329095936972752</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投入係数表!E40</f>
        <v>9.9337748344370865E-3</v>
      </c>
      <c r="E40" s="77">
        <f>$C$7*D40</f>
        <v>0.99337748344370869</v>
      </c>
      <c r="F40" s="76">
        <f>分析係数表!C43</f>
        <v>0.5789580681381028</v>
      </c>
      <c r="G40" s="77">
        <f>E40*F40</f>
        <v>0.5751239087464598</v>
      </c>
      <c r="H40" s="77">
        <v>1.1233819743232749</v>
      </c>
      <c r="I40" s="77">
        <f>C40+H40</f>
        <v>1.1233819743232749</v>
      </c>
      <c r="J40" s="76">
        <f>分析係数表!G43</f>
        <v>0.34272082878953108</v>
      </c>
      <c r="K40" s="78">
        <f>I40*J40</f>
        <v>0.38500640128729252</v>
      </c>
      <c r="L40" s="79"/>
      <c r="M40" s="80"/>
      <c r="N40" s="81">
        <f>分析係数表!H43</f>
        <v>3.3445512318817892E-2</v>
      </c>
      <c r="O40" s="82">
        <f t="shared" si="4"/>
        <v>0.45993043625792085</v>
      </c>
      <c r="P40" s="76">
        <f>分析係数表!C43</f>
        <v>0.5789580681381028</v>
      </c>
      <c r="Q40" s="82">
        <f>O40*P40</f>
        <v>0.26628043685380071</v>
      </c>
      <c r="R40" s="83">
        <v>0.64395945937521715</v>
      </c>
      <c r="S40" s="84">
        <f>I40+R40</f>
        <v>1.7673414336984921</v>
      </c>
      <c r="T40" s="85">
        <f>分析係数表!F43</f>
        <v>0.5990685205379862</v>
      </c>
      <c r="U40" s="86">
        <f>S40*T40</f>
        <v>1.0587586179712392</v>
      </c>
      <c r="V40" s="87">
        <f>分析係数表!D43</f>
        <v>0.10839694656488549</v>
      </c>
      <c r="W40" s="167">
        <f t="shared" si="8"/>
        <v>0</v>
      </c>
      <c r="X40" s="76">
        <f>分析係数表!E43</f>
        <v>8.9508360596146849E-2</v>
      </c>
      <c r="Y40" s="166">
        <f t="shared" si="9"/>
        <v>0</v>
      </c>
    </row>
    <row r="41" spans="1:25" x14ac:dyDescent="0.2">
      <c r="A41" s="6" t="s">
        <v>341</v>
      </c>
      <c r="B41" s="5" t="s">
        <v>42</v>
      </c>
      <c r="C41" s="90"/>
      <c r="D41" s="76">
        <f>投入係数表!E41</f>
        <v>9.1979396615158204E-4</v>
      </c>
      <c r="E41" s="77">
        <f>$C$7*D41</f>
        <v>9.1979396615158207E-2</v>
      </c>
      <c r="F41" s="76">
        <f>分析係数表!C44</f>
        <v>0.63630612597919289</v>
      </c>
      <c r="G41" s="77">
        <f>E41*F41</f>
        <v>5.8527053530095005E-2</v>
      </c>
      <c r="H41" s="77">
        <v>6.7196996365992662E-2</v>
      </c>
      <c r="I41" s="77">
        <f>C41+H41</f>
        <v>6.7196996365992662E-2</v>
      </c>
      <c r="J41" s="76">
        <f>分析係数表!G44</f>
        <v>0.27264053101016389</v>
      </c>
      <c r="K41" s="78">
        <f>I41*J41</f>
        <v>1.8320624771512292E-2</v>
      </c>
      <c r="L41" s="79"/>
      <c r="M41" s="80"/>
      <c r="N41" s="81">
        <f>分析係数表!H44</f>
        <v>0.11349043608928404</v>
      </c>
      <c r="O41" s="82">
        <f t="shared" si="4"/>
        <v>1.5606789121384577</v>
      </c>
      <c r="P41" s="76">
        <f>分析係数表!C44</f>
        <v>0.63630612597919289</v>
      </c>
      <c r="Q41" s="82">
        <f>O41*P41</f>
        <v>0.9930695524802432</v>
      </c>
      <c r="R41" s="83">
        <v>1.0125554374442325</v>
      </c>
      <c r="S41" s="84">
        <f>I41+R41</f>
        <v>1.0797524338102251</v>
      </c>
      <c r="T41" s="85">
        <f>分析係数表!F44</f>
        <v>0.52896909354905619</v>
      </c>
      <c r="U41" s="86">
        <f>S41*T41</f>
        <v>0.57115566616998203</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投入係数表!E42</f>
        <v>1.4716703458425313E-3</v>
      </c>
      <c r="E42" s="77">
        <f>$C$7*D42</f>
        <v>0.14716703458425312</v>
      </c>
      <c r="F42" s="76">
        <f>分析係数表!C45</f>
        <v>1</v>
      </c>
      <c r="G42" s="77">
        <f>E42*F42</f>
        <v>0.14716703458425312</v>
      </c>
      <c r="H42" s="77">
        <v>0.17702608046443966</v>
      </c>
      <c r="I42" s="77">
        <f>C42+H42</f>
        <v>0.17702608046443966</v>
      </c>
      <c r="J42" s="76">
        <f>分析係数表!G45</f>
        <v>0</v>
      </c>
      <c r="K42" s="78">
        <f>I42*J42</f>
        <v>0</v>
      </c>
      <c r="L42" s="79"/>
      <c r="M42" s="80"/>
      <c r="N42" s="81">
        <f>分析係数表!H45</f>
        <v>0</v>
      </c>
      <c r="O42" s="82">
        <f t="shared" si="4"/>
        <v>0</v>
      </c>
      <c r="P42" s="76">
        <f>分析係数表!C45</f>
        <v>1</v>
      </c>
      <c r="Q42" s="82">
        <f>O42*P42</f>
        <v>0</v>
      </c>
      <c r="R42" s="83">
        <v>1.9620272104994774E-2</v>
      </c>
      <c r="S42" s="84">
        <f>I42+R42</f>
        <v>0.19664635256943444</v>
      </c>
      <c r="T42" s="85">
        <f>分析係数表!F45</f>
        <v>0</v>
      </c>
      <c r="U42" s="86">
        <f>S42*T42</f>
        <v>0</v>
      </c>
      <c r="V42" s="87">
        <f>分析係数表!D45</f>
        <v>0</v>
      </c>
      <c r="W42" s="167">
        <f t="shared" si="8"/>
        <v>0</v>
      </c>
      <c r="X42" s="76">
        <f>分析係数表!E45</f>
        <v>0</v>
      </c>
      <c r="Y42" s="166">
        <f t="shared" si="9"/>
        <v>0</v>
      </c>
    </row>
    <row r="43" spans="1:25" x14ac:dyDescent="0.2">
      <c r="A43" s="6" t="s">
        <v>343</v>
      </c>
      <c r="B43" s="5" t="s">
        <v>280</v>
      </c>
      <c r="C43" s="90"/>
      <c r="D43" s="76">
        <f>投入係数表!E43</f>
        <v>9.9337748344370865E-3</v>
      </c>
      <c r="E43" s="77">
        <f>$C$7*D43</f>
        <v>0.99337748344370869</v>
      </c>
      <c r="F43" s="76">
        <f>分析係数表!C46</f>
        <v>0.4351527731358511</v>
      </c>
      <c r="G43" s="77">
        <f>E43*F43</f>
        <v>0.43227096669124287</v>
      </c>
      <c r="H43" s="77">
        <v>0.48184541298317907</v>
      </c>
      <c r="I43" s="77">
        <f>C43+H43</f>
        <v>0.48184541298317907</v>
      </c>
      <c r="J43" s="76">
        <f>分析係数表!G46</f>
        <v>9.2768120033880526E-3</v>
      </c>
      <c r="K43" s="78">
        <f>I43*J43</f>
        <v>4.4699893109398292E-3</v>
      </c>
      <c r="L43" s="79"/>
      <c r="M43" s="80"/>
      <c r="N43" s="81">
        <f>分析係数表!H46</f>
        <v>2.189916413611746E-2</v>
      </c>
      <c r="O43" s="82">
        <f t="shared" si="4"/>
        <v>0.30114928480677877</v>
      </c>
      <c r="P43" s="76">
        <f>分析係数表!C46</f>
        <v>0.4351527731358511</v>
      </c>
      <c r="Q43" s="82">
        <f>O43*P43</f>
        <v>0.13104594641154801</v>
      </c>
      <c r="R43" s="83">
        <v>0.15602839843399038</v>
      </c>
      <c r="S43" s="84">
        <f>I43+R43</f>
        <v>0.63787381141716948</v>
      </c>
      <c r="T43" s="85">
        <f>分析係数表!F46</f>
        <v>0.31347557778405194</v>
      </c>
      <c r="U43" s="86">
        <f>S43*T43</f>
        <v>0.1999578615873126</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投入係数表!E44</f>
        <v>0.4530905077262693</v>
      </c>
      <c r="E44" s="91">
        <f>SUM(E5:E43)</f>
        <v>45.309050772626932</v>
      </c>
      <c r="F44" s="92">
        <f>分析係数表!C47</f>
        <v>0.50215200620282352</v>
      </c>
      <c r="G44" s="91">
        <f>SUM(G5:G43)</f>
        <v>12.600914926337355</v>
      </c>
      <c r="H44" s="91">
        <f>SUM(H5:H43)</f>
        <v>15.232531006275938</v>
      </c>
      <c r="I44" s="91">
        <f>SUM(I5:I43)</f>
        <v>115.23253100627595</v>
      </c>
      <c r="J44" s="92">
        <f>分析係数表!G47</f>
        <v>0.20854392305328981</v>
      </c>
      <c r="K44" s="93">
        <f>SUM(K5:K43)</f>
        <v>21.920776447437365</v>
      </c>
      <c r="L44" s="94">
        <f>最終需要_まとめ!$L$33</f>
        <v>0.62733333333333341</v>
      </c>
      <c r="M44" s="91">
        <f>K44*L44</f>
        <v>13.75163375802571</v>
      </c>
      <c r="N44" s="95">
        <f>分析係数表!H47</f>
        <v>1</v>
      </c>
      <c r="O44" s="109">
        <f t="shared" si="4"/>
        <v>13.75163375802571</v>
      </c>
      <c r="P44" s="92">
        <f>分析係数表!C47</f>
        <v>0.50215200620282352</v>
      </c>
      <c r="Q44" s="96">
        <f>SUM(Q5:Q43)</f>
        <v>8.2641031126715649</v>
      </c>
      <c r="R44" s="91">
        <f>SUM(R5:R43)</f>
        <v>10.010158268254475</v>
      </c>
      <c r="S44" s="97">
        <f>SUM(S5:S43)</f>
        <v>125.24268927453041</v>
      </c>
      <c r="T44" s="98">
        <f>分析係数表!F47</f>
        <v>0.44541069554230517</v>
      </c>
      <c r="U44" s="99">
        <f>SUM(U5:U43)</f>
        <v>66.435582613819449</v>
      </c>
      <c r="V44" s="100">
        <f>分析係数表!D47</f>
        <v>5.4742347785855433E-2</v>
      </c>
      <c r="W44" s="164">
        <f>SUM(W5:W43)</f>
        <v>12</v>
      </c>
      <c r="X44" s="92">
        <f>分析係数表!E47</f>
        <v>4.5721861365849166E-2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305</v>
      </c>
      <c r="S2" s="3" t="s">
        <v>153</v>
      </c>
      <c r="U2" s="64" t="s">
        <v>210</v>
      </c>
      <c r="W2" s="3" t="s">
        <v>130</v>
      </c>
      <c r="Y2" s="3" t="s">
        <v>154</v>
      </c>
    </row>
    <row r="3" spans="1:25" ht="44" x14ac:dyDescent="0.2">
      <c r="B3" s="65"/>
      <c r="C3" s="66" t="s">
        <v>228</v>
      </c>
      <c r="D3" s="66" t="s">
        <v>249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投入係数表!F5</f>
        <v>0</v>
      </c>
      <c r="E5" s="77">
        <f t="shared" ref="E5:E38" si="0">$C$8*D5</f>
        <v>0</v>
      </c>
      <c r="F5" s="76">
        <f>分析係数表!C8</f>
        <v>8.4659786601364306E-2</v>
      </c>
      <c r="G5" s="77">
        <f t="shared" ref="G5:G38" si="1">E5*F5</f>
        <v>0</v>
      </c>
      <c r="H5" s="77">
        <f t="array" ref="H5:H43">MMULT(逆行列係数!C5:AO43,'4'!G5:G43)</f>
        <v>3.442302850402812E-4</v>
      </c>
      <c r="I5" s="77">
        <f t="shared" ref="I5:I38" si="2">C5+H5</f>
        <v>3.442302850402812E-4</v>
      </c>
      <c r="J5" s="76">
        <f>分析係数表!G8</f>
        <v>0.11977611940298508</v>
      </c>
      <c r="K5" s="78">
        <f t="shared" ref="K5:K38" si="3">I5*J5</f>
        <v>4.1230567723108308E-5</v>
      </c>
      <c r="L5" s="79" t="s">
        <v>181</v>
      </c>
      <c r="M5" s="80" t="s">
        <v>181</v>
      </c>
      <c r="N5" s="81">
        <f>分析係数表!H8</f>
        <v>1.0788748708637261E-2</v>
      </c>
      <c r="O5" s="82">
        <f t="shared" ref="O5:O43" si="4">$M$44*N5</f>
        <v>0.26995616124205341</v>
      </c>
      <c r="P5" s="76">
        <f>分析係数表!C8</f>
        <v>8.4659786601364306E-2</v>
      </c>
      <c r="Q5" s="82">
        <f t="shared" ref="Q5:Q38" si="5">O5*P5</f>
        <v>2.2854431002475736E-2</v>
      </c>
      <c r="R5" s="83">
        <f t="array" ref="R5:R43">MMULT(逆行列係数!C5:AO43,'4'!Q5:Q43)</f>
        <v>2.9670349720644324E-2</v>
      </c>
      <c r="S5" s="84">
        <f t="shared" ref="S5:S38" si="6">I5+R5</f>
        <v>3.0014580005684605E-2</v>
      </c>
      <c r="T5" s="85">
        <f>分析係数表!F8</f>
        <v>0.4513681592039801</v>
      </c>
      <c r="U5" s="86">
        <f t="shared" ref="U5:U43" si="7">S5*T5</f>
        <v>1.3547625726446447E-2</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76">
        <f>投入係数表!F6</f>
        <v>0</v>
      </c>
      <c r="E6" s="77">
        <f t="shared" si="0"/>
        <v>0</v>
      </c>
      <c r="F6" s="76">
        <f>分析係数表!C9</f>
        <v>0.31916038751345532</v>
      </c>
      <c r="G6" s="77">
        <f t="shared" si="1"/>
        <v>0</v>
      </c>
      <c r="H6" s="77">
        <v>3.220399739068885E-4</v>
      </c>
      <c r="I6" s="77">
        <f t="shared" si="2"/>
        <v>3.220399739068885E-4</v>
      </c>
      <c r="J6" s="76">
        <f>分析係数表!G9</f>
        <v>0.24726134585289514</v>
      </c>
      <c r="K6" s="78">
        <f t="shared" si="3"/>
        <v>7.9628037366648476E-5</v>
      </c>
      <c r="L6" s="79"/>
      <c r="M6" s="80"/>
      <c r="N6" s="81">
        <f>分析係数表!H9</f>
        <v>5.7211282597126128E-4</v>
      </c>
      <c r="O6" s="82">
        <f t="shared" si="4"/>
        <v>1.4315411959952196E-2</v>
      </c>
      <c r="P6" s="76">
        <f>分析係数表!C9</f>
        <v>0.31916038751345532</v>
      </c>
      <c r="Q6" s="82">
        <f t="shared" si="5"/>
        <v>4.5689124285530954E-3</v>
      </c>
      <c r="R6" s="83">
        <v>5.5531139938663193E-3</v>
      </c>
      <c r="S6" s="84">
        <f t="shared" si="6"/>
        <v>5.8751539677732081E-3</v>
      </c>
      <c r="T6" s="85">
        <f>分析係数表!F9</f>
        <v>0.67449139280125192</v>
      </c>
      <c r="U6" s="86">
        <f t="shared" si="7"/>
        <v>3.9627407826451529E-3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投入係数表!F7</f>
        <v>0</v>
      </c>
      <c r="E7" s="77">
        <f t="shared" si="0"/>
        <v>0</v>
      </c>
      <c r="F7" s="76">
        <f>分析係数表!C10</f>
        <v>0.62166360683519284</v>
      </c>
      <c r="G7" s="77">
        <f t="shared" si="1"/>
        <v>0</v>
      </c>
      <c r="H7" s="77">
        <v>8.2557341224420158E-4</v>
      </c>
      <c r="I7" s="77">
        <f t="shared" si="2"/>
        <v>8.2557341224420158E-4</v>
      </c>
      <c r="J7" s="76">
        <f>分析係数表!G10</f>
        <v>0.1793598233995585</v>
      </c>
      <c r="K7" s="78">
        <f t="shared" si="3"/>
        <v>1.480747014234909E-4</v>
      </c>
      <c r="L7" s="79"/>
      <c r="M7" s="80"/>
      <c r="N7" s="81">
        <f>分析係数表!H10</f>
        <v>1.0737876843126819E-3</v>
      </c>
      <c r="O7" s="82">
        <f t="shared" si="4"/>
        <v>2.6868324499390441E-2</v>
      </c>
      <c r="P7" s="76">
        <f>分析係数表!C10</f>
        <v>0.62166360683519284</v>
      </c>
      <c r="Q7" s="82">
        <f t="shared" si="5"/>
        <v>1.670305951790944E-2</v>
      </c>
      <c r="R7" s="83">
        <v>2.6410776158403662E-2</v>
      </c>
      <c r="S7" s="84">
        <f t="shared" si="6"/>
        <v>2.7236349570647862E-2</v>
      </c>
      <c r="T7" s="85">
        <f>分析係数表!F10</f>
        <v>0.51894775570272256</v>
      </c>
      <c r="U7" s="86">
        <f t="shared" si="7"/>
        <v>1.4134242483222519E-2</v>
      </c>
      <c r="V7" s="87">
        <f>分析係数表!D10</f>
        <v>0.10375275938189846</v>
      </c>
      <c r="W7" s="167">
        <f t="shared" si="8"/>
        <v>0</v>
      </c>
      <c r="X7" s="76">
        <f>分析係数表!E10</f>
        <v>7.5423105224429726E-3</v>
      </c>
      <c r="Y7" s="166">
        <f t="shared" si="9"/>
        <v>0</v>
      </c>
    </row>
    <row r="8" spans="1:25" x14ac:dyDescent="0.2">
      <c r="A8" s="6" t="s">
        <v>222</v>
      </c>
      <c r="B8" s="5" t="s">
        <v>27</v>
      </c>
      <c r="C8" s="75">
        <f>最終需要_まとめ!C9</f>
        <v>100</v>
      </c>
      <c r="D8" s="76">
        <f>投入係数表!F8</f>
        <v>2.1413276231263384E-3</v>
      </c>
      <c r="E8" s="77">
        <f t="shared" si="0"/>
        <v>0.21413276231263384</v>
      </c>
      <c r="F8" s="76">
        <f>分析係数表!C11</f>
        <v>1.1338376983330734E-2</v>
      </c>
      <c r="G8" s="77">
        <f t="shared" si="1"/>
        <v>2.4279179835825981E-3</v>
      </c>
      <c r="H8" s="77">
        <v>2.7028797629789249E-2</v>
      </c>
      <c r="I8" s="77">
        <f t="shared" si="2"/>
        <v>100.02702879762978</v>
      </c>
      <c r="J8" s="76">
        <f>分析係数表!G11</f>
        <v>0.33809183916250296</v>
      </c>
      <c r="K8" s="78">
        <f t="shared" si="3"/>
        <v>33.818322132151302</v>
      </c>
      <c r="L8" s="79"/>
      <c r="M8" s="80"/>
      <c r="N8" s="81">
        <f>分析係数表!H11</f>
        <v>-1.9566102119400181E-5</v>
      </c>
      <c r="O8" s="82">
        <f t="shared" si="4"/>
        <v>-4.8958317236498614E-4</v>
      </c>
      <c r="P8" s="76">
        <f>分析係数表!C11</f>
        <v>1.1338376983330734E-2</v>
      </c>
      <c r="Q8" s="82">
        <f t="shared" si="5"/>
        <v>-5.5510785729692021E-6</v>
      </c>
      <c r="R8" s="83">
        <v>3.7535689950334741E-3</v>
      </c>
      <c r="S8" s="84">
        <f t="shared" si="6"/>
        <v>100.03078236662482</v>
      </c>
      <c r="T8" s="85">
        <f>分析係数表!F11</f>
        <v>0.55864858434451581</v>
      </c>
      <c r="U8" s="86">
        <f t="shared" si="7"/>
        <v>55.882054959989311</v>
      </c>
      <c r="V8" s="87">
        <f>分析係数表!D11</f>
        <v>2.8313109683559361E-2</v>
      </c>
      <c r="W8" s="167">
        <f t="shared" si="8"/>
        <v>3</v>
      </c>
      <c r="X8" s="76">
        <f>分析係数表!E11</f>
        <v>1.8320247442303116E-2</v>
      </c>
      <c r="Y8" s="166">
        <f t="shared" si="9"/>
        <v>2</v>
      </c>
    </row>
    <row r="9" spans="1:25" x14ac:dyDescent="0.2">
      <c r="A9" s="6" t="s">
        <v>223</v>
      </c>
      <c r="B9" s="5" t="s">
        <v>191</v>
      </c>
      <c r="C9" s="90"/>
      <c r="D9" s="76">
        <f>投入係数表!F9</f>
        <v>0</v>
      </c>
      <c r="E9" s="77">
        <f t="shared" si="0"/>
        <v>0</v>
      </c>
      <c r="F9" s="76">
        <f>分析係数表!C12</f>
        <v>8.477574226152873E-2</v>
      </c>
      <c r="G9" s="77">
        <f t="shared" si="1"/>
        <v>0</v>
      </c>
      <c r="H9" s="77">
        <v>7.3159748877840258E-4</v>
      </c>
      <c r="I9" s="77">
        <f t="shared" si="2"/>
        <v>7.3159748877840258E-4</v>
      </c>
      <c r="J9" s="76">
        <f>分析係数表!G12</f>
        <v>0.1365084958708076</v>
      </c>
      <c r="K9" s="78">
        <f t="shared" si="3"/>
        <v>9.9869272775999774E-5</v>
      </c>
      <c r="L9" s="79"/>
      <c r="M9" s="80"/>
      <c r="N9" s="81">
        <f>分析係数表!H12</f>
        <v>8.9702751776602072E-2</v>
      </c>
      <c r="O9" s="82">
        <f t="shared" si="4"/>
        <v>2.2445430120245158</v>
      </c>
      <c r="P9" s="76">
        <f>分析係数表!C12</f>
        <v>8.477574226152873E-2</v>
      </c>
      <c r="Q9" s="82">
        <f t="shared" si="5"/>
        <v>0.19028279988230573</v>
      </c>
      <c r="R9" s="83">
        <v>0.21588022411490301</v>
      </c>
      <c r="S9" s="84">
        <f t="shared" si="6"/>
        <v>0.21661182160368142</v>
      </c>
      <c r="T9" s="85">
        <f>分析係数表!F12</f>
        <v>0.34033278686012841</v>
      </c>
      <c r="U9" s="86">
        <f t="shared" si="7"/>
        <v>7.3720104913229861E-2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投入係数表!F10</f>
        <v>4.9964311206281229E-3</v>
      </c>
      <c r="E10" s="77">
        <f t="shared" si="0"/>
        <v>0.49964311206281231</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0.35629904952034236</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投入係数表!F11</f>
        <v>3.0930287889602663E-3</v>
      </c>
      <c r="E11" s="77">
        <f t="shared" si="0"/>
        <v>0.30930287889602665</v>
      </c>
      <c r="F11" s="76">
        <f>分析係数表!C14</f>
        <v>0.10751143043762246</v>
      </c>
      <c r="G11" s="77">
        <f t="shared" si="1"/>
        <v>3.3253594948586533E-2</v>
      </c>
      <c r="H11" s="77">
        <v>6.6796984903075035E-2</v>
      </c>
      <c r="I11" s="77">
        <f t="shared" si="2"/>
        <v>6.6796984903075035E-2</v>
      </c>
      <c r="J11" s="76">
        <f>分析係数表!G14</f>
        <v>0.16229985443959244</v>
      </c>
      <c r="K11" s="78">
        <f t="shared" si="3"/>
        <v>1.0841140926772732E-2</v>
      </c>
      <c r="L11" s="79"/>
      <c r="M11" s="80"/>
      <c r="N11" s="81">
        <f>分析係数表!H14</f>
        <v>1.1512694487055067E-3</v>
      </c>
      <c r="O11" s="82">
        <f t="shared" si="4"/>
        <v>2.8807073861955787E-2</v>
      </c>
      <c r="P11" s="76">
        <f>分析係数表!C14</f>
        <v>0.10751143043762246</v>
      </c>
      <c r="Q11" s="82">
        <f t="shared" si="5"/>
        <v>3.0970897176211118E-3</v>
      </c>
      <c r="R11" s="83">
        <v>1.8346768021225129E-2</v>
      </c>
      <c r="S11" s="84">
        <f t="shared" si="6"/>
        <v>8.5143752924300167E-2</v>
      </c>
      <c r="T11" s="85">
        <f>分析係数表!F14</f>
        <v>0.30163027656477437</v>
      </c>
      <c r="U11" s="86">
        <f t="shared" si="7"/>
        <v>2.5681933742319477E-2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投入係数表!F12</f>
        <v>1.9271948608137045E-2</v>
      </c>
      <c r="E12" s="77">
        <f t="shared" si="0"/>
        <v>1.9271948608137044</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0.205781599008451</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投入係数表!F13</f>
        <v>2.8788960266476326E-2</v>
      </c>
      <c r="E13" s="77">
        <f t="shared" si="0"/>
        <v>2.8788960266476327</v>
      </c>
      <c r="F13" s="76">
        <f>分析係数表!C16</f>
        <v>7.3204631810756426E-2</v>
      </c>
      <c r="G13" s="77">
        <f t="shared" si="1"/>
        <v>0.21074852365218957</v>
      </c>
      <c r="H13" s="77">
        <v>0.24059814424082915</v>
      </c>
      <c r="I13" s="77">
        <f t="shared" si="2"/>
        <v>0.24059814424082915</v>
      </c>
      <c r="J13" s="76">
        <f>分析係数表!G16</f>
        <v>3.3405954974582423E-2</v>
      </c>
      <c r="K13" s="78">
        <f t="shared" si="3"/>
        <v>8.0374107734772268E-3</v>
      </c>
      <c r="L13" s="79"/>
      <c r="M13" s="80"/>
      <c r="N13" s="81">
        <f>分析係数表!H16</f>
        <v>1.6620229784303289E-2</v>
      </c>
      <c r="O13" s="82">
        <f t="shared" si="4"/>
        <v>0.41587152993371385</v>
      </c>
      <c r="P13" s="76">
        <f>分析係数表!C16</f>
        <v>7.3204631810756426E-2</v>
      </c>
      <c r="Q13" s="82">
        <f t="shared" si="5"/>
        <v>3.0443722229373492E-2</v>
      </c>
      <c r="R13" s="83">
        <v>3.887175793699179E-2</v>
      </c>
      <c r="S13" s="84">
        <f t="shared" si="6"/>
        <v>0.27946990217782092</v>
      </c>
      <c r="T13" s="85">
        <f>分析係数表!F16</f>
        <v>0.2888106809675437</v>
      </c>
      <c r="U13" s="86">
        <f t="shared" si="7"/>
        <v>8.0713892757909286E-2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投入係数表!F14</f>
        <v>6.1860575779205326E-3</v>
      </c>
      <c r="E14" s="77">
        <f t="shared" si="0"/>
        <v>0.61860575779205329</v>
      </c>
      <c r="F14" s="76">
        <f>分析係数表!C17</f>
        <v>9.4677137870855188E-2</v>
      </c>
      <c r="G14" s="77">
        <f t="shared" si="1"/>
        <v>5.856782261818308E-2</v>
      </c>
      <c r="H14" s="77">
        <v>7.6342042996215526E-2</v>
      </c>
      <c r="I14" s="77">
        <f t="shared" si="2"/>
        <v>7.6342042996215526E-2</v>
      </c>
      <c r="J14" s="76">
        <f>分析係数表!G17</f>
        <v>0.22277835489659081</v>
      </c>
      <c r="K14" s="78">
        <f t="shared" si="3"/>
        <v>1.7007354748141697E-2</v>
      </c>
      <c r="L14" s="79"/>
      <c r="M14" s="80"/>
      <c r="N14" s="81">
        <f>分析係数表!H17</f>
        <v>2.9857871834204678E-3</v>
      </c>
      <c r="O14" s="82">
        <f t="shared" si="4"/>
        <v>7.47103921028969E-2</v>
      </c>
      <c r="P14" s="76">
        <f>分析係数表!C17</f>
        <v>9.4677137870855188E-2</v>
      </c>
      <c r="Q14" s="82">
        <f t="shared" si="5"/>
        <v>7.0733660935116205E-3</v>
      </c>
      <c r="R14" s="83">
        <v>1.6825049576663188E-2</v>
      </c>
      <c r="S14" s="84">
        <f t="shared" si="6"/>
        <v>9.316709257287871E-2</v>
      </c>
      <c r="T14" s="85">
        <f>分析係数表!F17</f>
        <v>0.35642648030975543</v>
      </c>
      <c r="U14" s="86">
        <f t="shared" si="7"/>
        <v>3.3207218886444317E-2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投入係数表!F15</f>
        <v>7.1377587437544611E-4</v>
      </c>
      <c r="E15" s="77">
        <f t="shared" si="0"/>
        <v>7.1377587437544618E-2</v>
      </c>
      <c r="F15" s="76">
        <f>分析係数表!C18</f>
        <v>9.0734209682590605E-2</v>
      </c>
      <c r="G15" s="77">
        <f t="shared" si="1"/>
        <v>6.4763889851956183E-3</v>
      </c>
      <c r="H15" s="77">
        <v>1.1210423734440157E-2</v>
      </c>
      <c r="I15" s="77">
        <f t="shared" si="2"/>
        <v>1.1210423734440157E-2</v>
      </c>
      <c r="J15" s="76">
        <f>分析係数表!G18</f>
        <v>0.21565293431791682</v>
      </c>
      <c r="K15" s="78">
        <f t="shared" si="3"/>
        <v>2.4175607732792388E-3</v>
      </c>
      <c r="L15" s="79"/>
      <c r="M15" s="80"/>
      <c r="N15" s="81">
        <f>分析係数表!H18</f>
        <v>4.3984597564411608E-4</v>
      </c>
      <c r="O15" s="82">
        <f t="shared" si="4"/>
        <v>1.100582971476489E-2</v>
      </c>
      <c r="P15" s="76">
        <f>分析係数表!C18</f>
        <v>9.0734209682590605E-2</v>
      </c>
      <c r="Q15" s="82">
        <f t="shared" si="5"/>
        <v>9.9860526107036374E-4</v>
      </c>
      <c r="R15" s="83">
        <v>2.889244496377064E-3</v>
      </c>
      <c r="S15" s="84">
        <f t="shared" si="6"/>
        <v>1.409966823081722E-2</v>
      </c>
      <c r="T15" s="85">
        <f>分析係数表!F18</f>
        <v>0.45924018655266224</v>
      </c>
      <c r="U15" s="86">
        <f t="shared" si="7"/>
        <v>6.4751342686511452E-3</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投入係数表!F16</f>
        <v>3.3309540804187486E-3</v>
      </c>
      <c r="E16" s="77">
        <f t="shared" si="0"/>
        <v>0.33309540804187487</v>
      </c>
      <c r="F16" s="76">
        <f>分析係数表!C19</f>
        <v>0.38367313932924796</v>
      </c>
      <c r="G16" s="77">
        <f t="shared" si="1"/>
        <v>0.12779976089958295</v>
      </c>
      <c r="H16" s="77">
        <v>0.21813702368193622</v>
      </c>
      <c r="I16" s="77">
        <f t="shared" si="2"/>
        <v>0.21813702368193622</v>
      </c>
      <c r="J16" s="76">
        <f>分析係数表!G19</f>
        <v>5.766363928853338E-2</v>
      </c>
      <c r="K16" s="78">
        <f t="shared" si="3"/>
        <v>1.2578574649069434E-2</v>
      </c>
      <c r="L16" s="79"/>
      <c r="M16" s="80"/>
      <c r="N16" s="81">
        <f>分析係数表!H19</f>
        <v>-1.1191810412296904E-4</v>
      </c>
      <c r="O16" s="82">
        <f t="shared" si="4"/>
        <v>-2.8004157459277212E-3</v>
      </c>
      <c r="P16" s="76">
        <f>分析係数表!C19</f>
        <v>0.38367313932924796</v>
      </c>
      <c r="Q16" s="82">
        <f t="shared" si="5"/>
        <v>-1.0744443006671465E-3</v>
      </c>
      <c r="R16" s="83">
        <v>9.5906799210867203E-3</v>
      </c>
      <c r="S16" s="84">
        <f t="shared" si="6"/>
        <v>0.22772770360302294</v>
      </c>
      <c r="T16" s="85">
        <f>分析係数表!F19</f>
        <v>0.24005843022564122</v>
      </c>
      <c r="U16" s="86">
        <f t="shared" si="7"/>
        <v>5.4667955045831787E-2</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投入係数表!F17</f>
        <v>9.5170116583392819E-4</v>
      </c>
      <c r="E17" s="77">
        <f t="shared" si="0"/>
        <v>9.5170116583392819E-2</v>
      </c>
      <c r="F17" s="76">
        <f>分析係数表!C20</f>
        <v>5.6760594962254274E-2</v>
      </c>
      <c r="G17" s="77">
        <f t="shared" si="1"/>
        <v>5.4019124399004781E-3</v>
      </c>
      <c r="H17" s="77">
        <v>8.575340023269486E-3</v>
      </c>
      <c r="I17" s="77">
        <f t="shared" si="2"/>
        <v>8.575340023269486E-3</v>
      </c>
      <c r="J17" s="76">
        <f>分析係数表!G20</f>
        <v>0.10000544691976687</v>
      </c>
      <c r="K17" s="78">
        <f t="shared" si="3"/>
        <v>8.5758071151602897E-4</v>
      </c>
      <c r="L17" s="79"/>
      <c r="M17" s="80"/>
      <c r="N17" s="81">
        <f>分析係数表!H20</f>
        <v>5.4785085934320511E-4</v>
      </c>
      <c r="O17" s="82">
        <f t="shared" si="4"/>
        <v>1.3708328826219614E-2</v>
      </c>
      <c r="P17" s="76">
        <f>分析係数表!C20</f>
        <v>5.6760594962254274E-2</v>
      </c>
      <c r="Q17" s="82">
        <f t="shared" si="5"/>
        <v>7.7809290011444606E-4</v>
      </c>
      <c r="R17" s="83">
        <v>2.6013976503578441E-3</v>
      </c>
      <c r="S17" s="84">
        <f t="shared" si="6"/>
        <v>1.117673767362733E-2</v>
      </c>
      <c r="T17" s="85">
        <f>分析係数表!F20</f>
        <v>0.22277901846505802</v>
      </c>
      <c r="U17" s="86">
        <f t="shared" si="7"/>
        <v>2.4899426485721324E-3</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投入係数表!F18</f>
        <v>2.6647632643349989E-2</v>
      </c>
      <c r="E18" s="77">
        <f t="shared" si="0"/>
        <v>2.664763264334999</v>
      </c>
      <c r="F18" s="76">
        <f>分析係数表!C21</f>
        <v>0.13737850556345566</v>
      </c>
      <c r="G18" s="77">
        <f t="shared" si="1"/>
        <v>0.3660811949347379</v>
      </c>
      <c r="H18" s="77">
        <v>0.38290241687509197</v>
      </c>
      <c r="I18" s="77">
        <f t="shared" si="2"/>
        <v>0.38290241687509197</v>
      </c>
      <c r="J18" s="76">
        <f>分析係数表!G21</f>
        <v>0.2851571527617287</v>
      </c>
      <c r="K18" s="78">
        <f t="shared" si="3"/>
        <v>0.10918736298168573</v>
      </c>
      <c r="L18" s="79"/>
      <c r="M18" s="80"/>
      <c r="N18" s="81">
        <f>分析係数表!H21</f>
        <v>9.156935791879285E-4</v>
      </c>
      <c r="O18" s="82">
        <f t="shared" si="4"/>
        <v>2.2912492466681353E-2</v>
      </c>
      <c r="P18" s="76">
        <f>分析係数表!C21</f>
        <v>0.13737850556345566</v>
      </c>
      <c r="Q18" s="82">
        <f t="shared" si="5"/>
        <v>3.1476839738066201E-3</v>
      </c>
      <c r="R18" s="83">
        <v>9.6868552156704583E-3</v>
      </c>
      <c r="S18" s="84">
        <f t="shared" si="6"/>
        <v>0.39258927209076244</v>
      </c>
      <c r="T18" s="85">
        <f>分析係数表!F21</f>
        <v>0.4258002079963023</v>
      </c>
      <c r="U18" s="86">
        <f t="shared" si="7"/>
        <v>0.16716459371336356</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投入係数表!F19</f>
        <v>2.8551034975017845E-3</v>
      </c>
      <c r="E19" s="77">
        <f t="shared" si="0"/>
        <v>0.28551034975017847</v>
      </c>
      <c r="F19" s="76">
        <f>分析係数表!C22</f>
        <v>5.5142937219730959E-2</v>
      </c>
      <c r="G19" s="77">
        <f t="shared" si="1"/>
        <v>1.574387929185752E-2</v>
      </c>
      <c r="H19" s="77">
        <v>1.9541849378581486E-2</v>
      </c>
      <c r="I19" s="77">
        <f t="shared" si="2"/>
        <v>1.9541849378581486E-2</v>
      </c>
      <c r="J19" s="76">
        <f>分析係数表!G22</f>
        <v>0.19463487332339791</v>
      </c>
      <c r="K19" s="78">
        <f t="shared" si="3"/>
        <v>3.8035253783051297E-3</v>
      </c>
      <c r="L19" s="79"/>
      <c r="M19" s="80"/>
      <c r="N19" s="81">
        <f>分析係数表!H22</f>
        <v>4.3045424662680399E-5</v>
      </c>
      <c r="O19" s="82">
        <f t="shared" si="4"/>
        <v>1.0770829792029696E-3</v>
      </c>
      <c r="P19" s="76">
        <f>分析係数表!C22</f>
        <v>5.5142937219730959E-2</v>
      </c>
      <c r="Q19" s="82">
        <f t="shared" si="5"/>
        <v>5.9393519102630142E-5</v>
      </c>
      <c r="R19" s="83">
        <v>1.2449834583206788E-3</v>
      </c>
      <c r="S19" s="84">
        <f t="shared" si="6"/>
        <v>2.0786832836902164E-2</v>
      </c>
      <c r="T19" s="85">
        <f>分析係数表!F22</f>
        <v>0.4128663686040735</v>
      </c>
      <c r="U19" s="86">
        <f t="shared" si="7"/>
        <v>8.5821841881517074E-3</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投入係数表!F20</f>
        <v>2.8551034975017845E-3</v>
      </c>
      <c r="E20" s="77">
        <f t="shared" si="0"/>
        <v>0.28551034975017847</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6.2666646062718235E-4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投入係数表!F21</f>
        <v>0</v>
      </c>
      <c r="E21" s="77">
        <f t="shared" si="0"/>
        <v>0</v>
      </c>
      <c r="F21" s="76">
        <f>分析係数表!C24</f>
        <v>1</v>
      </c>
      <c r="G21" s="77">
        <f t="shared" si="1"/>
        <v>0</v>
      </c>
      <c r="H21" s="77">
        <v>5.5035521761735179E-2</v>
      </c>
      <c r="I21" s="77">
        <f t="shared" si="2"/>
        <v>5.5035521761735179E-2</v>
      </c>
      <c r="J21" s="76">
        <f>分析係数表!G24</f>
        <v>0.20831345678476951</v>
      </c>
      <c r="K21" s="78">
        <f t="shared" si="3"/>
        <v>1.1464639784140463E-2</v>
      </c>
      <c r="L21" s="79"/>
      <c r="M21" s="80"/>
      <c r="N21" s="81">
        <f>分析係数表!H24</f>
        <v>3.2557993926681905E-4</v>
      </c>
      <c r="O21" s="82">
        <f t="shared" si="4"/>
        <v>8.1466639881533718E-3</v>
      </c>
      <c r="P21" s="76">
        <f>分析係数表!C24</f>
        <v>1</v>
      </c>
      <c r="Q21" s="82">
        <f t="shared" si="5"/>
        <v>8.1466639881533718E-3</v>
      </c>
      <c r="R21" s="83">
        <v>4.2985546041760733E-2</v>
      </c>
      <c r="S21" s="84">
        <f t="shared" si="6"/>
        <v>9.8021067803495912E-2</v>
      </c>
      <c r="T21" s="85">
        <f>分析係数表!F24</f>
        <v>0.39224380935860187</v>
      </c>
      <c r="U21" s="86">
        <f t="shared" si="7"/>
        <v>3.8448157032641039E-2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投入係数表!F22</f>
        <v>0</v>
      </c>
      <c r="E22" s="77">
        <f t="shared" si="0"/>
        <v>0</v>
      </c>
      <c r="F22" s="76">
        <f>分析係数表!C25</f>
        <v>5.3881637957861162E-2</v>
      </c>
      <c r="G22" s="77">
        <f t="shared" si="1"/>
        <v>0</v>
      </c>
      <c r="H22" s="77">
        <v>6.9035895858268331E-3</v>
      </c>
      <c r="I22" s="77">
        <f t="shared" si="2"/>
        <v>6.9035895858268331E-3</v>
      </c>
      <c r="J22" s="76">
        <f>分析係数表!G25</f>
        <v>0.19694753074216123</v>
      </c>
      <c r="K22" s="78">
        <f t="shared" si="3"/>
        <v>1.3596449221858944E-3</v>
      </c>
      <c r="L22" s="79"/>
      <c r="M22" s="80"/>
      <c r="N22" s="81">
        <f>分析係数表!H25</f>
        <v>5.0793601101962874E-4</v>
      </c>
      <c r="O22" s="82">
        <f t="shared" si="4"/>
        <v>1.2709579154595042E-2</v>
      </c>
      <c r="P22" s="76">
        <f>分析係数表!C25</f>
        <v>5.3881637957861162E-2</v>
      </c>
      <c r="Q22" s="82">
        <f t="shared" si="5"/>
        <v>6.8481294260466915E-4</v>
      </c>
      <c r="R22" s="83">
        <v>5.9343346685789009E-3</v>
      </c>
      <c r="S22" s="84">
        <f t="shared" si="6"/>
        <v>1.2837924254405733E-2</v>
      </c>
      <c r="T22" s="85">
        <f>分析係数表!F25</f>
        <v>0.35040132853584277</v>
      </c>
      <c r="U22" s="86">
        <f t="shared" si="7"/>
        <v>4.4984257143862874E-3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投入係数表!F23</f>
        <v>2.3792529145848205E-4</v>
      </c>
      <c r="E23" s="77">
        <f t="shared" si="0"/>
        <v>2.3792529145848205E-2</v>
      </c>
      <c r="F23" s="76">
        <f>分析係数表!C26</f>
        <v>0.84177658262309296</v>
      </c>
      <c r="G23" s="77">
        <f t="shared" si="1"/>
        <v>2.0027993876352439E-2</v>
      </c>
      <c r="H23" s="77">
        <v>7.4818038999503053E-2</v>
      </c>
      <c r="I23" s="77">
        <f t="shared" si="2"/>
        <v>7.4818038999503053E-2</v>
      </c>
      <c r="J23" s="76">
        <f>分析係数表!G26</f>
        <v>0.19643330946147433</v>
      </c>
      <c r="K23" s="78">
        <f t="shared" si="3"/>
        <v>1.4696755008090038E-2</v>
      </c>
      <c r="L23" s="79"/>
      <c r="M23" s="80"/>
      <c r="N23" s="81">
        <f>分析係数表!H26</f>
        <v>1.0240897849294056E-2</v>
      </c>
      <c r="O23" s="82">
        <f t="shared" si="4"/>
        <v>0.25624783241583382</v>
      </c>
      <c r="P23" s="76">
        <f>分析係数表!C26</f>
        <v>0.84177658262309296</v>
      </c>
      <c r="Q23" s="82">
        <f t="shared" si="5"/>
        <v>0.21570342467557563</v>
      </c>
      <c r="R23" s="83">
        <v>0.25665987060081324</v>
      </c>
      <c r="S23" s="84">
        <f t="shared" si="6"/>
        <v>0.33147790960031631</v>
      </c>
      <c r="T23" s="85">
        <f>分析係数表!F26</f>
        <v>0.3347664275567348</v>
      </c>
      <c r="U23" s="86">
        <f t="shared" si="7"/>
        <v>0.11096767561087217</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投入係数表!F24</f>
        <v>0</v>
      </c>
      <c r="E24" s="77">
        <f t="shared" si="0"/>
        <v>0</v>
      </c>
      <c r="F24" s="76">
        <f>分析係数表!C27</f>
        <v>0.24324710590252963</v>
      </c>
      <c r="G24" s="77">
        <f t="shared" si="1"/>
        <v>0</v>
      </c>
      <c r="H24" s="77">
        <v>2.6318599304050888E-3</v>
      </c>
      <c r="I24" s="77">
        <f t="shared" si="2"/>
        <v>2.6318599304050888E-3</v>
      </c>
      <c r="J24" s="76">
        <f>分析係数表!G27</f>
        <v>0.17095686135274277</v>
      </c>
      <c r="K24" s="78">
        <f t="shared" si="3"/>
        <v>4.49934513222102E-4</v>
      </c>
      <c r="L24" s="79"/>
      <c r="M24" s="80"/>
      <c r="N24" s="81">
        <f>分析係数表!H27</f>
        <v>1.1085370816767366E-2</v>
      </c>
      <c r="O24" s="82">
        <f t="shared" si="4"/>
        <v>0.27737824213510659</v>
      </c>
      <c r="P24" s="76">
        <f>分析係数表!C27</f>
        <v>0.24324710590252963</v>
      </c>
      <c r="Q24" s="82">
        <f t="shared" si="5"/>
        <v>6.7471454639695783E-2</v>
      </c>
      <c r="R24" s="83">
        <v>6.8983780315068313E-2</v>
      </c>
      <c r="S24" s="84">
        <f t="shared" si="6"/>
        <v>7.16156402454734E-2</v>
      </c>
      <c r="T24" s="85">
        <f>分析係数表!F27</f>
        <v>0.32207527072607844</v>
      </c>
      <c r="U24" s="86">
        <f t="shared" si="7"/>
        <v>2.3065626720282284E-2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投入係数表!F25</f>
        <v>0</v>
      </c>
      <c r="E25" s="77">
        <f t="shared" si="0"/>
        <v>0</v>
      </c>
      <c r="F25" s="76">
        <f>分析係数表!C28</f>
        <v>6.4266243880729879E-2</v>
      </c>
      <c r="G25" s="77">
        <f t="shared" si="1"/>
        <v>0</v>
      </c>
      <c r="H25" s="77">
        <v>1.4244071981732437E-2</v>
      </c>
      <c r="I25" s="77">
        <f t="shared" si="2"/>
        <v>1.4244071981732437E-2</v>
      </c>
      <c r="J25" s="76">
        <f>分析係数表!G28</f>
        <v>0.12485076971410619</v>
      </c>
      <c r="K25" s="78">
        <f t="shared" si="3"/>
        <v>1.7783833507824286E-3</v>
      </c>
      <c r="L25" s="79"/>
      <c r="M25" s="80"/>
      <c r="N25" s="81">
        <f>分析係数表!H28</f>
        <v>2.0224305794696803E-2</v>
      </c>
      <c r="O25" s="82">
        <f t="shared" si="4"/>
        <v>0.50605275028334429</v>
      </c>
      <c r="P25" s="76">
        <f>分析係数表!C28</f>
        <v>6.4266243880729879E-2</v>
      </c>
      <c r="Q25" s="82">
        <f t="shared" si="5"/>
        <v>3.2522109466223498E-2</v>
      </c>
      <c r="R25" s="83">
        <v>3.7360460655175468E-2</v>
      </c>
      <c r="S25" s="84">
        <f t="shared" si="6"/>
        <v>5.1604532636907903E-2</v>
      </c>
      <c r="T25" s="85">
        <f>分析係数表!F28</f>
        <v>0.21344643418158971</v>
      </c>
      <c r="U25" s="86">
        <f t="shared" si="7"/>
        <v>1.101480347895546E-2</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投入係数表!F26</f>
        <v>4.7585058291696406E-3</v>
      </c>
      <c r="E26" s="77">
        <f t="shared" si="0"/>
        <v>0.47585058291696408</v>
      </c>
      <c r="F26" s="76">
        <f>分析係数表!C29</f>
        <v>0.2704472217012498</v>
      </c>
      <c r="G26" s="77">
        <f t="shared" si="1"/>
        <v>0.12869246809481313</v>
      </c>
      <c r="H26" s="77">
        <v>0.20547186678521667</v>
      </c>
      <c r="I26" s="77">
        <f t="shared" si="2"/>
        <v>0.20547186678521667</v>
      </c>
      <c r="J26" s="76">
        <f>分析係数表!G29</f>
        <v>0.25613918980110767</v>
      </c>
      <c r="K26" s="78">
        <f t="shared" si="3"/>
        <v>5.2629397485286521E-2</v>
      </c>
      <c r="L26" s="79"/>
      <c r="M26" s="80"/>
      <c r="N26" s="81">
        <f>分析係数表!H29</f>
        <v>1.0092978117271389E-2</v>
      </c>
      <c r="O26" s="82">
        <f t="shared" si="4"/>
        <v>0.25254658363275445</v>
      </c>
      <c r="P26" s="76">
        <f>分析係数表!C29</f>
        <v>0.2704472217012498</v>
      </c>
      <c r="Q26" s="82">
        <f t="shared" si="5"/>
        <v>6.8300521893620764E-2</v>
      </c>
      <c r="R26" s="83">
        <v>0.10745743004243766</v>
      </c>
      <c r="S26" s="84">
        <f t="shared" si="6"/>
        <v>0.31292929682765436</v>
      </c>
      <c r="T26" s="85">
        <f>分析係数表!F29</f>
        <v>0.41878853321258142</v>
      </c>
      <c r="U26" s="86">
        <f t="shared" si="7"/>
        <v>0.13105120121769787</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投入係数表!F27</f>
        <v>4.0447299547941946E-3</v>
      </c>
      <c r="E27" s="77">
        <f t="shared" si="0"/>
        <v>0.40447299547941945</v>
      </c>
      <c r="F27" s="76">
        <f>分析係数表!C30</f>
        <v>1</v>
      </c>
      <c r="G27" s="77">
        <f t="shared" si="1"/>
        <v>0.40447299547941945</v>
      </c>
      <c r="H27" s="77">
        <v>0.56921275806300997</v>
      </c>
      <c r="I27" s="77">
        <f t="shared" si="2"/>
        <v>0.56921275806300997</v>
      </c>
      <c r="J27" s="76">
        <f>分析係数表!G30</f>
        <v>0.34447816919378449</v>
      </c>
      <c r="K27" s="78">
        <f t="shared" si="3"/>
        <v>0.19608136877929028</v>
      </c>
      <c r="L27" s="79"/>
      <c r="M27" s="80"/>
      <c r="N27" s="81">
        <f>分析係数表!H30</f>
        <v>0</v>
      </c>
      <c r="O27" s="82">
        <f t="shared" si="4"/>
        <v>0</v>
      </c>
      <c r="P27" s="76">
        <f>分析係数表!C30</f>
        <v>1</v>
      </c>
      <c r="Q27" s="82">
        <f t="shared" si="5"/>
        <v>0</v>
      </c>
      <c r="R27" s="83">
        <v>0.1013637999908681</v>
      </c>
      <c r="S27" s="84">
        <f t="shared" si="6"/>
        <v>0.67057655805387806</v>
      </c>
      <c r="T27" s="85">
        <f>分析係数表!F30</f>
        <v>0.44033965000872966</v>
      </c>
      <c r="U27" s="86">
        <f t="shared" si="7"/>
        <v>0.29528144687750324</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投入係数表!F28</f>
        <v>4.9012610040447296E-2</v>
      </c>
      <c r="E28" s="77">
        <f t="shared" si="0"/>
        <v>4.9012610040447298</v>
      </c>
      <c r="F28" s="76">
        <f>分析係数表!C31</f>
        <v>1</v>
      </c>
      <c r="G28" s="77">
        <f t="shared" si="1"/>
        <v>4.9012610040447298</v>
      </c>
      <c r="H28" s="77">
        <v>5.537909062523461</v>
      </c>
      <c r="I28" s="77">
        <f t="shared" si="2"/>
        <v>5.537909062523461</v>
      </c>
      <c r="J28" s="76">
        <f>分析係数表!G31</f>
        <v>7.060016576471162E-2</v>
      </c>
      <c r="K28" s="78">
        <f t="shared" si="3"/>
        <v>0.3909772978040551</v>
      </c>
      <c r="L28" s="79"/>
      <c r="M28" s="80"/>
      <c r="N28" s="81">
        <f>分析係数表!H31</f>
        <v>2.2204395329180102E-2</v>
      </c>
      <c r="O28" s="82">
        <f t="shared" si="4"/>
        <v>0.55559856732668089</v>
      </c>
      <c r="P28" s="76">
        <f>分析係数表!C31</f>
        <v>1</v>
      </c>
      <c r="Q28" s="82">
        <f t="shared" si="5"/>
        <v>0.55559856732668089</v>
      </c>
      <c r="R28" s="83">
        <v>0.8443194911106352</v>
      </c>
      <c r="S28" s="84">
        <f t="shared" si="6"/>
        <v>6.3822285536340964</v>
      </c>
      <c r="T28" s="85">
        <f>分析係数表!F31</f>
        <v>0.30864414216761737</v>
      </c>
      <c r="U28" s="86">
        <f t="shared" si="7"/>
        <v>1.9698374570540691</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投入係数表!F29</f>
        <v>3.0930287889602663E-3</v>
      </c>
      <c r="E29" s="77">
        <f t="shared" si="0"/>
        <v>0.30930287889602665</v>
      </c>
      <c r="F29" s="76">
        <f>分析係数表!C32</f>
        <v>1</v>
      </c>
      <c r="G29" s="77">
        <f t="shared" si="1"/>
        <v>0.30930287889602665</v>
      </c>
      <c r="H29" s="77">
        <v>0.37861158530547512</v>
      </c>
      <c r="I29" s="77">
        <f t="shared" si="2"/>
        <v>0.37861158530547512</v>
      </c>
      <c r="J29" s="76">
        <f>分析係数表!G32</f>
        <v>0.14032153145618437</v>
      </c>
      <c r="K29" s="78">
        <f t="shared" si="3"/>
        <v>5.312735747711806E-2</v>
      </c>
      <c r="L29" s="79"/>
      <c r="M29" s="80"/>
      <c r="N29" s="81">
        <f>分析係数表!H32</f>
        <v>6.2454997965125381E-3</v>
      </c>
      <c r="O29" s="82">
        <f t="shared" si="4"/>
        <v>0.15627494861890359</v>
      </c>
      <c r="P29" s="76">
        <f>分析係数表!C32</f>
        <v>1</v>
      </c>
      <c r="Q29" s="82">
        <f t="shared" si="5"/>
        <v>0.15627494861890359</v>
      </c>
      <c r="R29" s="83">
        <v>0.22175563512116966</v>
      </c>
      <c r="S29" s="84">
        <f t="shared" si="6"/>
        <v>0.60036722042664481</v>
      </c>
      <c r="T29" s="85">
        <f>分析係数表!F32</f>
        <v>0.48266889694266329</v>
      </c>
      <c r="U29" s="86">
        <f t="shared" si="7"/>
        <v>0.28977858404386142</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投入係数表!F30</f>
        <v>2.8551034975017845E-3</v>
      </c>
      <c r="E30" s="77">
        <f t="shared" si="0"/>
        <v>0.28551034975017847</v>
      </c>
      <c r="F30" s="76">
        <f>分析係数表!C33</f>
        <v>0.77670327534259886</v>
      </c>
      <c r="G30" s="77">
        <f t="shared" si="1"/>
        <v>0.22175682379517458</v>
      </c>
      <c r="H30" s="77">
        <v>0.29917191013312305</v>
      </c>
      <c r="I30" s="77">
        <f t="shared" si="2"/>
        <v>0.29917191013312305</v>
      </c>
      <c r="J30" s="76">
        <f>分析係数表!G33</f>
        <v>0.5074626865671642</v>
      </c>
      <c r="K30" s="78">
        <f t="shared" si="3"/>
        <v>0.15181858126158485</v>
      </c>
      <c r="L30" s="79"/>
      <c r="M30" s="80"/>
      <c r="N30" s="81">
        <f>分析係数表!H33</f>
        <v>9.4934727483329676E-4</v>
      </c>
      <c r="O30" s="82">
        <f t="shared" si="4"/>
        <v>2.3754575523149128E-2</v>
      </c>
      <c r="P30" s="76">
        <f>分析係数表!C33</f>
        <v>0.77670327534259886</v>
      </c>
      <c r="Q30" s="82">
        <f t="shared" si="5"/>
        <v>1.8450256613203056E-2</v>
      </c>
      <c r="R30" s="83">
        <v>7.4510832010517211E-2</v>
      </c>
      <c r="S30" s="84">
        <f t="shared" si="6"/>
        <v>0.37368274214364028</v>
      </c>
      <c r="T30" s="85">
        <f>分析係数表!F33</f>
        <v>0.6450384062948854</v>
      </c>
      <c r="U30" s="86">
        <f t="shared" si="7"/>
        <v>0.24103972045223634</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投入係数表!F31</f>
        <v>2.6647632643349989E-2</v>
      </c>
      <c r="E31" s="77">
        <f t="shared" si="0"/>
        <v>2.664763264334999</v>
      </c>
      <c r="F31" s="76">
        <f>分析係数表!C34</f>
        <v>0.47532743082063433</v>
      </c>
      <c r="G31" s="77">
        <f t="shared" si="1"/>
        <v>1.2666350761815619</v>
      </c>
      <c r="H31" s="77">
        <v>1.5096537302314363</v>
      </c>
      <c r="I31" s="77">
        <f t="shared" si="2"/>
        <v>1.5096537302314363</v>
      </c>
      <c r="J31" s="76">
        <f>分析係数表!G34</f>
        <v>0.42481134980523871</v>
      </c>
      <c r="K31" s="78">
        <f t="shared" si="3"/>
        <v>0.64131803887813021</v>
      </c>
      <c r="L31" s="79"/>
      <c r="M31" s="80"/>
      <c r="N31" s="81">
        <f>分析係数表!H34</f>
        <v>0.15685204896221394</v>
      </c>
      <c r="O31" s="82">
        <f t="shared" si="4"/>
        <v>3.9247532929273592</v>
      </c>
      <c r="P31" s="76">
        <f>分析係数表!C34</f>
        <v>0.47532743082063433</v>
      </c>
      <c r="Q31" s="82">
        <f t="shared" si="5"/>
        <v>1.865542899331986</v>
      </c>
      <c r="R31" s="83">
        <v>2.0683090734356799</v>
      </c>
      <c r="S31" s="84">
        <f t="shared" si="6"/>
        <v>3.5779628036671163</v>
      </c>
      <c r="T31" s="85">
        <f>分析係数表!F34</f>
        <v>0.69928666893120972</v>
      </c>
      <c r="U31" s="86">
        <f t="shared" si="7"/>
        <v>2.5020216905361496</v>
      </c>
      <c r="V31" s="87">
        <f>分析係数表!D34</f>
        <v>0.17669785175285158</v>
      </c>
      <c r="W31" s="167">
        <f t="shared" si="8"/>
        <v>1</v>
      </c>
      <c r="X31" s="76">
        <f>分析係数表!E34</f>
        <v>0.12938371624217065</v>
      </c>
      <c r="Y31" s="166">
        <f t="shared" si="9"/>
        <v>0</v>
      </c>
    </row>
    <row r="32" spans="1:25" x14ac:dyDescent="0.2">
      <c r="A32" s="6" t="s">
        <v>20</v>
      </c>
      <c r="B32" s="5" t="s">
        <v>37</v>
      </c>
      <c r="C32" s="90"/>
      <c r="D32" s="76">
        <f>投入係数表!F32</f>
        <v>5.1629788246490602E-2</v>
      </c>
      <c r="E32" s="77">
        <f t="shared" si="0"/>
        <v>5.16297882464906</v>
      </c>
      <c r="F32" s="76">
        <f>分析係数表!C35</f>
        <v>0.95011559485855634</v>
      </c>
      <c r="G32" s="77">
        <f t="shared" si="1"/>
        <v>4.9054266972235716</v>
      </c>
      <c r="H32" s="77">
        <v>5.4521778579619093</v>
      </c>
      <c r="I32" s="77">
        <f t="shared" si="2"/>
        <v>5.4521778579619093</v>
      </c>
      <c r="J32" s="76">
        <f>分析係数表!G35</f>
        <v>0.31372249083859299</v>
      </c>
      <c r="K32" s="78">
        <f t="shared" si="3"/>
        <v>1.7104708180948347</v>
      </c>
      <c r="L32" s="79"/>
      <c r="M32" s="80"/>
      <c r="N32" s="81">
        <f>分析係数表!H35</f>
        <v>5.8597345271264437E-2</v>
      </c>
      <c r="O32" s="82">
        <f t="shared" si="4"/>
        <v>1.4662232679255551</v>
      </c>
      <c r="P32" s="76">
        <f>分析係数表!C35</f>
        <v>0.95011559485855634</v>
      </c>
      <c r="Q32" s="82">
        <f t="shared" si="5"/>
        <v>1.3930815924005453</v>
      </c>
      <c r="R32" s="83">
        <v>1.9713350901372644</v>
      </c>
      <c r="S32" s="84">
        <f t="shared" si="6"/>
        <v>7.4235129480991739</v>
      </c>
      <c r="T32" s="85">
        <f>分析係数表!F35</f>
        <v>0.64312744830705182</v>
      </c>
      <c r="U32" s="86">
        <f t="shared" si="7"/>
        <v>4.7742649397853816</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投入係数表!F33</f>
        <v>8.0894599095883892E-3</v>
      </c>
      <c r="E33" s="77">
        <f t="shared" si="0"/>
        <v>0.8089459909588389</v>
      </c>
      <c r="F33" s="76">
        <f>分析係数表!C36</f>
        <v>0.97036286861890209</v>
      </c>
      <c r="G33" s="77">
        <f t="shared" si="1"/>
        <v>0.78497115234457937</v>
      </c>
      <c r="H33" s="77">
        <v>1.0473879408492612</v>
      </c>
      <c r="I33" s="77">
        <f t="shared" si="2"/>
        <v>1.0473879408492612</v>
      </c>
      <c r="J33" s="76">
        <f>分析係数表!G36</f>
        <v>5.6132677862763138E-2</v>
      </c>
      <c r="K33" s="78">
        <f t="shared" si="3"/>
        <v>5.8792689881034393E-2</v>
      </c>
      <c r="L33" s="79"/>
      <c r="M33" s="80"/>
      <c r="N33" s="81">
        <f>分析係数表!H36</f>
        <v>0.19400338102244624</v>
      </c>
      <c r="O33" s="82">
        <f t="shared" si="4"/>
        <v>4.8543542372871009</v>
      </c>
      <c r="P33" s="76">
        <f>分析係数表!C36</f>
        <v>0.97036286861890209</v>
      </c>
      <c r="Q33" s="82">
        <f t="shared" si="5"/>
        <v>4.710485102986234</v>
      </c>
      <c r="R33" s="83">
        <v>5.0261081497564586</v>
      </c>
      <c r="S33" s="84">
        <f t="shared" si="6"/>
        <v>6.0734960906057198</v>
      </c>
      <c r="T33" s="85">
        <f>分析係数表!F36</f>
        <v>0.84161253999423258</v>
      </c>
      <c r="U33" s="86">
        <f t="shared" si="7"/>
        <v>5.1115304714597212</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投入係数表!F34</f>
        <v>2.569593147751606E-2</v>
      </c>
      <c r="E34" s="77">
        <f t="shared" si="0"/>
        <v>2.5695931477516059</v>
      </c>
      <c r="F34" s="76">
        <f>分析係数表!C37</f>
        <v>0.51412455642849397</v>
      </c>
      <c r="G34" s="77">
        <f t="shared" si="1"/>
        <v>1.3210909372894919</v>
      </c>
      <c r="H34" s="77">
        <v>1.7322353919813953</v>
      </c>
      <c r="I34" s="77">
        <f t="shared" si="2"/>
        <v>1.7322353919813953</v>
      </c>
      <c r="J34" s="76">
        <f>分析係数表!G37</f>
        <v>0.38383420760226361</v>
      </c>
      <c r="K34" s="78">
        <f t="shared" si="3"/>
        <v>0.66489119906177541</v>
      </c>
      <c r="L34" s="79"/>
      <c r="M34" s="80"/>
      <c r="N34" s="81">
        <f>分析係数表!H37</f>
        <v>4.7982343549447456E-2</v>
      </c>
      <c r="O34" s="82">
        <f t="shared" si="4"/>
        <v>1.2006146052541031</v>
      </c>
      <c r="P34" s="76">
        <f>分析係数表!C37</f>
        <v>0.51412455642849397</v>
      </c>
      <c r="Q34" s="82">
        <f t="shared" si="5"/>
        <v>0.61726545136783717</v>
      </c>
      <c r="R34" s="83">
        <v>0.81118859432510804</v>
      </c>
      <c r="S34" s="84">
        <f t="shared" si="6"/>
        <v>2.5434239863065033</v>
      </c>
      <c r="T34" s="85">
        <f>分析係数表!F37</f>
        <v>0.64874544561874981</v>
      </c>
      <c r="U34" s="86">
        <f t="shared" si="7"/>
        <v>1.6500347273938296</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投入係数表!F35</f>
        <v>9.0411610754223166E-3</v>
      </c>
      <c r="E35" s="77">
        <f t="shared" si="0"/>
        <v>0.90411610754223171</v>
      </c>
      <c r="F35" s="76">
        <f>分析係数表!C38</f>
        <v>0.46043954090550876</v>
      </c>
      <c r="G35" s="77">
        <f t="shared" si="1"/>
        <v>0.41629080548202074</v>
      </c>
      <c r="H35" s="77">
        <v>0.83089137128217538</v>
      </c>
      <c r="I35" s="77">
        <f t="shared" si="2"/>
        <v>0.83089137128217538</v>
      </c>
      <c r="J35" s="76">
        <f>分析係数表!G38</f>
        <v>0.15768289971091839</v>
      </c>
      <c r="K35" s="78">
        <f t="shared" si="3"/>
        <v>0.13101736076855472</v>
      </c>
      <c r="L35" s="79"/>
      <c r="M35" s="80"/>
      <c r="N35" s="81">
        <f>分析係数表!H38</f>
        <v>4.3205084055974702E-2</v>
      </c>
      <c r="O35" s="82">
        <f t="shared" si="4"/>
        <v>1.0810779778894679</v>
      </c>
      <c r="P35" s="76">
        <f>分析係数表!C38</f>
        <v>0.46043954090550876</v>
      </c>
      <c r="Q35" s="82">
        <f t="shared" si="5"/>
        <v>0.49777104782248238</v>
      </c>
      <c r="R35" s="83">
        <v>0.74679602879893059</v>
      </c>
      <c r="S35" s="84">
        <f t="shared" si="6"/>
        <v>1.5776874000811061</v>
      </c>
      <c r="T35" s="85">
        <f>分析係数表!F38</f>
        <v>0.51649988881476538</v>
      </c>
      <c r="U35" s="86">
        <f t="shared" si="7"/>
        <v>0.81487536672634753</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投入係数表!F36</f>
        <v>0</v>
      </c>
      <c r="E36" s="77">
        <f t="shared" si="0"/>
        <v>0</v>
      </c>
      <c r="F36" s="76">
        <f>分析係数表!C39</f>
        <v>1</v>
      </c>
      <c r="G36" s="77">
        <f t="shared" si="1"/>
        <v>0</v>
      </c>
      <c r="H36" s="77">
        <v>0.15030548728668816</v>
      </c>
      <c r="I36" s="77">
        <f t="shared" si="2"/>
        <v>0.15030548728668816</v>
      </c>
      <c r="J36" s="76">
        <f>分析係数表!G39</f>
        <v>0.35257837611217219</v>
      </c>
      <c r="K36" s="78">
        <f t="shared" si="3"/>
        <v>5.2994464628289252E-2</v>
      </c>
      <c r="L36" s="79"/>
      <c r="M36" s="80"/>
      <c r="N36" s="81">
        <f>分析係数表!H39</f>
        <v>3.7864320821463233E-3</v>
      </c>
      <c r="O36" s="82">
        <f t="shared" si="4"/>
        <v>9.4744135516072137E-2</v>
      </c>
      <c r="P36" s="76">
        <f>分析係数表!C39</f>
        <v>1</v>
      </c>
      <c r="Q36" s="82">
        <f t="shared" si="5"/>
        <v>9.4744135516072137E-2</v>
      </c>
      <c r="R36" s="83">
        <v>0.14857516558988837</v>
      </c>
      <c r="S36" s="84">
        <f t="shared" si="6"/>
        <v>0.2988806528765765</v>
      </c>
      <c r="T36" s="85">
        <f>分析係数表!F39</f>
        <v>0.70335864349932453</v>
      </c>
      <c r="U36" s="86">
        <f t="shared" si="7"/>
        <v>0.21022029057546135</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投入係数表!F37</f>
        <v>0</v>
      </c>
      <c r="E37" s="77">
        <f t="shared" si="0"/>
        <v>0</v>
      </c>
      <c r="F37" s="76">
        <f>分析係数表!C40</f>
        <v>0.88524546011567695</v>
      </c>
      <c r="G37" s="77">
        <f t="shared" si="1"/>
        <v>0</v>
      </c>
      <c r="H37" s="77">
        <v>8.3965863070695201E-3</v>
      </c>
      <c r="I37" s="77">
        <f t="shared" si="2"/>
        <v>8.3965863070695201E-3</v>
      </c>
      <c r="J37" s="76">
        <f>分析係数表!G40</f>
        <v>0.51249383412021698</v>
      </c>
      <c r="K37" s="78">
        <f t="shared" si="3"/>
        <v>4.3031987100313716E-3</v>
      </c>
      <c r="L37" s="79"/>
      <c r="M37" s="80"/>
      <c r="N37" s="81">
        <f>分析係数表!H40</f>
        <v>3.2436684093541619E-2</v>
      </c>
      <c r="O37" s="82">
        <f t="shared" si="4"/>
        <v>0.81163098314667403</v>
      </c>
      <c r="P37" s="76">
        <f>分析係数表!C40</f>
        <v>0.88524546011567695</v>
      </c>
      <c r="Q37" s="82">
        <f t="shared" si="5"/>
        <v>0.71849264311981675</v>
      </c>
      <c r="R37" s="83">
        <v>0.72403382266329297</v>
      </c>
      <c r="S37" s="84">
        <f t="shared" si="6"/>
        <v>0.73243040897036249</v>
      </c>
      <c r="T37" s="85">
        <f>分析係数表!F40</f>
        <v>0.70839968994433089</v>
      </c>
      <c r="U37" s="86">
        <f t="shared" si="7"/>
        <v>0.51885347462040421</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投入係数表!F38</f>
        <v>0</v>
      </c>
      <c r="E38" s="77">
        <f t="shared" si="0"/>
        <v>0</v>
      </c>
      <c r="F38" s="76">
        <f>分析係数表!C41</f>
        <v>0.76732784646536523</v>
      </c>
      <c r="G38" s="77">
        <f t="shared" si="1"/>
        <v>0</v>
      </c>
      <c r="H38" s="77">
        <v>4.006682077688571E-3</v>
      </c>
      <c r="I38" s="77">
        <f t="shared" si="2"/>
        <v>4.006682077688571E-3</v>
      </c>
      <c r="J38" s="76">
        <f>分析係数表!G41</f>
        <v>0.44330293713737212</v>
      </c>
      <c r="K38" s="78">
        <f t="shared" si="3"/>
        <v>1.776173933215012E-3</v>
      </c>
      <c r="L38" s="79"/>
      <c r="M38" s="80"/>
      <c r="N38" s="81">
        <f>分析係数表!H41</f>
        <v>5.3196318442225214E-2</v>
      </c>
      <c r="O38" s="82">
        <f t="shared" si="4"/>
        <v>1.3310787290259245</v>
      </c>
      <c r="P38" s="76">
        <f>分析係数表!C41</f>
        <v>0.76732784646536523</v>
      </c>
      <c r="Q38" s="82">
        <f t="shared" si="5"/>
        <v>1.0213737746193181</v>
      </c>
      <c r="R38" s="83">
        <v>1.0400959278471757</v>
      </c>
      <c r="S38" s="84">
        <f t="shared" si="6"/>
        <v>1.0441026099248643</v>
      </c>
      <c r="T38" s="85">
        <f>分析係数表!F41</f>
        <v>0.5479013319521201</v>
      </c>
      <c r="U38" s="86">
        <f t="shared" si="7"/>
        <v>0.57206521067251803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投入係数表!F39</f>
        <v>2.8551034975017845E-3</v>
      </c>
      <c r="E39" s="77">
        <f>$C$8*D39</f>
        <v>0.28551034975017847</v>
      </c>
      <c r="F39" s="76">
        <f>分析係数表!C42</f>
        <v>0.61896115066660296</v>
      </c>
      <c r="G39" s="77">
        <f>E39*F39</f>
        <v>0.17671981460859473</v>
      </c>
      <c r="H39" s="77">
        <v>0.20386504906896563</v>
      </c>
      <c r="I39" s="77">
        <f>C39+H39</f>
        <v>0.20386504906896563</v>
      </c>
      <c r="J39" s="76">
        <f>分析係数表!G42</f>
        <v>0.48521299417713759</v>
      </c>
      <c r="K39" s="78">
        <f>I39*J39</f>
        <v>9.8917970866821886E-2</v>
      </c>
      <c r="L39" s="79"/>
      <c r="M39" s="80"/>
      <c r="N39" s="81">
        <f>分析係数表!H42</f>
        <v>1.2030804871176784E-2</v>
      </c>
      <c r="O39" s="82">
        <f t="shared" si="4"/>
        <v>0.30103490102378272</v>
      </c>
      <c r="P39" s="76">
        <f>分析係数表!C42</f>
        <v>0.61896115066660296</v>
      </c>
      <c r="Q39" s="82">
        <f>O39*P39</f>
        <v>0.18632890872848748</v>
      </c>
      <c r="R39" s="83">
        <v>0.20130521205471202</v>
      </c>
      <c r="S39" s="84">
        <f>I39+R39</f>
        <v>0.40517026112367766</v>
      </c>
      <c r="T39" s="85">
        <f>分析係数表!F42</f>
        <v>0.55654305853509045</v>
      </c>
      <c r="U39" s="86">
        <f t="shared" si="7"/>
        <v>0.22549469635323283</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投入係数表!F40</f>
        <v>6.0908874613371404E-2</v>
      </c>
      <c r="E40" s="77">
        <f>$C$8*D40</f>
        <v>6.0908874613371404</v>
      </c>
      <c r="F40" s="76">
        <f>分析係数表!C43</f>
        <v>0.5789580681381028</v>
      </c>
      <c r="G40" s="77">
        <f>E40*F40</f>
        <v>3.5263684378623443</v>
      </c>
      <c r="H40" s="77">
        <v>4.8133783904381398</v>
      </c>
      <c r="I40" s="77">
        <f>C40+H40</f>
        <v>4.8133783904381398</v>
      </c>
      <c r="J40" s="76">
        <f>分析係数表!G43</f>
        <v>0.34272082878953108</v>
      </c>
      <c r="K40" s="78">
        <f>I40*J40</f>
        <v>1.6496450312485784</v>
      </c>
      <c r="L40" s="79"/>
      <c r="M40" s="80"/>
      <c r="N40" s="81">
        <f>分析係数表!H43</f>
        <v>3.3445512318817892E-2</v>
      </c>
      <c r="O40" s="82">
        <f t="shared" si="4"/>
        <v>0.83687389151381275</v>
      </c>
      <c r="P40" s="76">
        <f>分析係数表!C43</f>
        <v>0.5789580681381028</v>
      </c>
      <c r="Q40" s="82">
        <f>O40*P40</f>
        <v>0.48451489150605326</v>
      </c>
      <c r="R40" s="83">
        <v>1.1717268879380187</v>
      </c>
      <c r="S40" s="84">
        <f>I40+R40</f>
        <v>5.9851052783761585</v>
      </c>
      <c r="T40" s="85">
        <f>分析係数表!F43</f>
        <v>0.5990685205379862</v>
      </c>
      <c r="U40" s="86">
        <f t="shared" si="7"/>
        <v>3.5854881643808971</v>
      </c>
      <c r="V40" s="87">
        <f>分析係数表!D43</f>
        <v>0.10839694656488549</v>
      </c>
      <c r="W40" s="167">
        <f t="shared" si="8"/>
        <v>1</v>
      </c>
      <c r="X40" s="76">
        <f>分析係数表!E43</f>
        <v>8.9508360596146849E-2</v>
      </c>
      <c r="Y40" s="166">
        <f t="shared" si="9"/>
        <v>1</v>
      </c>
    </row>
    <row r="41" spans="1:25" x14ac:dyDescent="0.2">
      <c r="A41" s="6" t="s">
        <v>341</v>
      </c>
      <c r="B41" s="5" t="s">
        <v>42</v>
      </c>
      <c r="C41" s="90"/>
      <c r="D41" s="76">
        <f>投入係数表!F41</f>
        <v>2.3792529145848205E-4</v>
      </c>
      <c r="E41" s="77">
        <f>$C$8*D41</f>
        <v>2.3792529145848205E-2</v>
      </c>
      <c r="F41" s="76">
        <f>分析係数表!C44</f>
        <v>0.63630612597919289</v>
      </c>
      <c r="G41" s="77">
        <f>E41*F41</f>
        <v>1.5139332048041706E-2</v>
      </c>
      <c r="H41" s="77">
        <v>2.5744780400581879E-2</v>
      </c>
      <c r="I41" s="77">
        <f>C41+H41</f>
        <v>2.5744780400581879E-2</v>
      </c>
      <c r="J41" s="76">
        <f>分析係数表!G44</f>
        <v>0.27264053101016389</v>
      </c>
      <c r="K41" s="78">
        <f>I41*J41</f>
        <v>7.0190705991547029E-3</v>
      </c>
      <c r="L41" s="79"/>
      <c r="M41" s="80"/>
      <c r="N41" s="81">
        <f>分析係数表!H44</f>
        <v>0.11349043608928404</v>
      </c>
      <c r="O41" s="82">
        <f t="shared" si="4"/>
        <v>2.8397586496589713</v>
      </c>
      <c r="P41" s="76">
        <f>分析係数表!C44</f>
        <v>0.63630612597919289</v>
      </c>
      <c r="Q41" s="82">
        <f>O41*P41</f>
        <v>1.8069558250804041</v>
      </c>
      <c r="R41" s="83">
        <v>1.8424116833882012</v>
      </c>
      <c r="S41" s="84">
        <f>I41+R41</f>
        <v>1.8681564637887831</v>
      </c>
      <c r="T41" s="85">
        <f>分析係数表!F44</f>
        <v>0.52896909354905619</v>
      </c>
      <c r="U41" s="86">
        <f t="shared" si="7"/>
        <v>0.98819703125816283</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投入係数表!F42</f>
        <v>1.1896264572924102E-3</v>
      </c>
      <c r="E42" s="77">
        <f>$C$8*D42</f>
        <v>0.11896264572924102</v>
      </c>
      <c r="F42" s="76">
        <f>分析係数表!C45</f>
        <v>1</v>
      </c>
      <c r="G42" s="77">
        <f>E42*F42</f>
        <v>0.11896264572924102</v>
      </c>
      <c r="H42" s="77">
        <v>0.16851360364115445</v>
      </c>
      <c r="I42" s="77">
        <f>C42+H42</f>
        <v>0.16851360364115445</v>
      </c>
      <c r="J42" s="76">
        <f>分析係数表!G45</f>
        <v>0</v>
      </c>
      <c r="K42" s="78">
        <f>I42*J42</f>
        <v>0</v>
      </c>
      <c r="L42" s="79"/>
      <c r="M42" s="80"/>
      <c r="N42" s="81">
        <f>分析係数表!H45</f>
        <v>0</v>
      </c>
      <c r="O42" s="82">
        <f t="shared" si="4"/>
        <v>0</v>
      </c>
      <c r="P42" s="76">
        <f>分析係数表!C45</f>
        <v>1</v>
      </c>
      <c r="Q42" s="82">
        <f>O42*P42</f>
        <v>0</v>
      </c>
      <c r="R42" s="83">
        <v>3.5700384611769886E-2</v>
      </c>
      <c r="S42" s="84">
        <f>I42+R42</f>
        <v>0.20421398825292433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投入係数表!F43</f>
        <v>1.6654770402093743E-2</v>
      </c>
      <c r="E43" s="77">
        <f>$C$8*D43</f>
        <v>1.6654770402093744</v>
      </c>
      <c r="F43" s="76">
        <f>分析係数表!C46</f>
        <v>0.4351527731358511</v>
      </c>
      <c r="G43" s="77">
        <f>E43*F43</f>
        <v>0.72473695264119864</v>
      </c>
      <c r="H43" s="77">
        <v>0.79270877394147199</v>
      </c>
      <c r="I43" s="77">
        <f>C43+H43</f>
        <v>0.79270877394147199</v>
      </c>
      <c r="J43" s="76">
        <f>分析係数表!G46</f>
        <v>9.2768120033880526E-3</v>
      </c>
      <c r="K43" s="78">
        <f>I43*J43</f>
        <v>7.3538102692912739E-3</v>
      </c>
      <c r="L43" s="79"/>
      <c r="M43" s="80"/>
      <c r="N43" s="81">
        <f>分析係数表!H46</f>
        <v>2.189916413611746E-2</v>
      </c>
      <c r="O43" s="82">
        <f t="shared" si="4"/>
        <v>0.54796106983778714</v>
      </c>
      <c r="P43" s="76">
        <f>分析係数表!C46</f>
        <v>0.4351527731358511</v>
      </c>
      <c r="Q43" s="82">
        <f>O43*P43</f>
        <v>0.23844677911040085</v>
      </c>
      <c r="R43" s="83">
        <v>0.28390400523721043</v>
      </c>
      <c r="S43" s="84">
        <f>I43+R43</f>
        <v>1.0766127791786824</v>
      </c>
      <c r="T43" s="85">
        <f>分析係数表!F46</f>
        <v>0.31347557778405194</v>
      </c>
      <c r="U43" s="86">
        <f t="shared" si="7"/>
        <v>0.3374918130027314</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投入係数表!F44</f>
        <v>0.36878420176064713</v>
      </c>
      <c r="E44" s="91">
        <f>SUM(E5:E43)</f>
        <v>36.878420176064715</v>
      </c>
      <c r="F44" s="92">
        <f>分析係数表!C47</f>
        <v>0.50215200620282352</v>
      </c>
      <c r="G44" s="91">
        <f>SUM(G5:G43)</f>
        <v>20.068357011350976</v>
      </c>
      <c r="H44" s="91">
        <f>SUM(H5:H43)</f>
        <v>24.93663237516062</v>
      </c>
      <c r="I44" s="91">
        <f>SUM(I5:I43)</f>
        <v>124.93663237516066</v>
      </c>
      <c r="J44" s="92">
        <f>分析係数表!G47</f>
        <v>0.20854392305328981</v>
      </c>
      <c r="K44" s="93">
        <f>SUM(K5:K43)</f>
        <v>39.886304632998304</v>
      </c>
      <c r="L44" s="94">
        <f>最終需要_まとめ!$L$33</f>
        <v>0.62733333333333341</v>
      </c>
      <c r="M44" s="91">
        <f>K44*L44</f>
        <v>25.022008439767607</v>
      </c>
      <c r="N44" s="95">
        <f>分析係数表!H47</f>
        <v>1</v>
      </c>
      <c r="O44" s="96">
        <f>SUM(O5:O43)</f>
        <v>25.02200843976761</v>
      </c>
      <c r="P44" s="92">
        <f>分析係数表!C47</f>
        <v>0.50215200620282352</v>
      </c>
      <c r="Q44" s="96">
        <f>SUM(Q5:Q43)</f>
        <v>15.037082972900903</v>
      </c>
      <c r="R44" s="91">
        <f>SUM(R5:R43)</f>
        <v>18.214145975600275</v>
      </c>
      <c r="S44" s="97">
        <f>SUM(S5:S43)</f>
        <v>143.1507783507609</v>
      </c>
      <c r="T44" s="98">
        <f>分析係数表!F47</f>
        <v>0.44541069554230517</v>
      </c>
      <c r="U44" s="99">
        <f>SUM(U5:U43)</f>
        <v>80.771923504113417</v>
      </c>
      <c r="V44" s="100">
        <f>分析係数表!D47</f>
        <v>5.4742347785855433E-2</v>
      </c>
      <c r="W44" s="164">
        <f>SUM(W5:W43)</f>
        <v>5</v>
      </c>
      <c r="X44" s="92">
        <f>分析係数表!E47</f>
        <v>4.5721861365849166E-2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248</v>
      </c>
      <c r="S2" s="3" t="s">
        <v>153</v>
      </c>
      <c r="U2" s="64" t="s">
        <v>210</v>
      </c>
      <c r="W2" s="3" t="s">
        <v>130</v>
      </c>
      <c r="Y2" s="3" t="s">
        <v>154</v>
      </c>
    </row>
    <row r="3" spans="1:25" ht="44" x14ac:dyDescent="0.2">
      <c r="B3" s="65"/>
      <c r="C3" s="66" t="s">
        <v>228</v>
      </c>
      <c r="D3" s="66" t="s">
        <v>309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投入係数表!G5</f>
        <v>0.18078048631008015</v>
      </c>
      <c r="E5" s="77">
        <f t="shared" ref="E5:E38" si="0">$C$9*D5</f>
        <v>18.078048631008016</v>
      </c>
      <c r="F5" s="76">
        <f>分析係数表!C8</f>
        <v>8.4659786601364306E-2</v>
      </c>
      <c r="G5" s="77">
        <f t="shared" ref="G5:G38" si="1">E5*F5</f>
        <v>1.5304837392702249</v>
      </c>
      <c r="H5" s="77">
        <f t="array" ref="H5:H43">MMULT(逆行列係数!C5:AO43,'5'!G5:G43)</f>
        <v>1.5760197011349995</v>
      </c>
      <c r="I5" s="77">
        <f t="shared" ref="I5:I38" si="2">C5+H5</f>
        <v>1.5760197011349995</v>
      </c>
      <c r="J5" s="76">
        <f>分析係数表!G8</f>
        <v>0.11977611940298508</v>
      </c>
      <c r="K5" s="78">
        <f t="shared" ref="K5:K38" si="3">I5*J5</f>
        <v>0.18876952390460255</v>
      </c>
      <c r="L5" s="79" t="s">
        <v>181</v>
      </c>
      <c r="M5" s="80" t="s">
        <v>181</v>
      </c>
      <c r="N5" s="81">
        <f>分析係数表!H8</f>
        <v>1.0788748708637261E-2</v>
      </c>
      <c r="O5" s="82">
        <f t="shared" ref="O5:O43" si="4">$M$44*N5</f>
        <v>0.12445624189114964</v>
      </c>
      <c r="P5" s="76">
        <f>分析係数表!C8</f>
        <v>8.4659786601364306E-2</v>
      </c>
      <c r="Q5" s="82">
        <f t="shared" ref="Q5:Q38" si="5">O5*P5</f>
        <v>1.0536438879712505E-2</v>
      </c>
      <c r="R5" s="83">
        <f t="array" ref="R5:R43">MMULT(逆行列係数!C5:AO43,'5'!Q5:Q43)</f>
        <v>1.3678740299305592E-2</v>
      </c>
      <c r="S5" s="84">
        <f t="shared" ref="S5:S38" si="6">I5+R5</f>
        <v>1.5896984414343049</v>
      </c>
      <c r="T5" s="85">
        <f>分析係数表!F8</f>
        <v>0.4513681592039801</v>
      </c>
      <c r="U5" s="86">
        <f t="shared" ref="U5:U43" si="7">S5*T5</f>
        <v>0.71753925919963835</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76">
        <f>投入係数表!G6</f>
        <v>4.0602448404247169E-4</v>
      </c>
      <c r="E6" s="77">
        <f t="shared" si="0"/>
        <v>4.060244840424717E-2</v>
      </c>
      <c r="F6" s="76">
        <f>分析係数表!C9</f>
        <v>0.31916038751345532</v>
      </c>
      <c r="G6" s="77">
        <f t="shared" si="1"/>
        <v>1.2958693166694603E-2</v>
      </c>
      <c r="H6" s="77">
        <v>1.4876842627833087E-2</v>
      </c>
      <c r="I6" s="77">
        <f t="shared" si="2"/>
        <v>1.4876842627833087E-2</v>
      </c>
      <c r="J6" s="76">
        <f>分析係数表!G9</f>
        <v>0.24726134585289514</v>
      </c>
      <c r="K6" s="78">
        <f t="shared" si="3"/>
        <v>3.6784681301997302E-3</v>
      </c>
      <c r="L6" s="79"/>
      <c r="M6" s="80"/>
      <c r="N6" s="81">
        <f>分析係数表!H9</f>
        <v>5.7211282597126128E-4</v>
      </c>
      <c r="O6" s="82">
        <f t="shared" si="4"/>
        <v>6.5997470310069188E-3</v>
      </c>
      <c r="P6" s="76">
        <f>分析係数表!C9</f>
        <v>0.31916038751345532</v>
      </c>
      <c r="Q6" s="82">
        <f t="shared" si="5"/>
        <v>2.1063778199069444E-3</v>
      </c>
      <c r="R6" s="83">
        <v>2.5601182624984398E-3</v>
      </c>
      <c r="S6" s="84">
        <f t="shared" si="6"/>
        <v>1.7436960890331525E-2</v>
      </c>
      <c r="T6" s="85">
        <f>分析係数表!F9</f>
        <v>0.67449139280125192</v>
      </c>
      <c r="U6" s="86">
        <f t="shared" si="7"/>
        <v>1.1761080037140667E-2</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投入係数表!G7</f>
        <v>3.107236428823142E-2</v>
      </c>
      <c r="E7" s="77">
        <f t="shared" si="0"/>
        <v>3.1072364288231418</v>
      </c>
      <c r="F7" s="76">
        <f>分析係数表!C10</f>
        <v>0.62166360683519284</v>
      </c>
      <c r="G7" s="77">
        <f t="shared" si="1"/>
        <v>1.9316558056318982</v>
      </c>
      <c r="H7" s="77">
        <v>2.0206221332132901</v>
      </c>
      <c r="I7" s="77">
        <f t="shared" si="2"/>
        <v>2.0206221332132901</v>
      </c>
      <c r="J7" s="76">
        <f>分析係数表!G10</f>
        <v>0.1793598233995585</v>
      </c>
      <c r="K7" s="78">
        <f t="shared" si="3"/>
        <v>0.36241842897037491</v>
      </c>
      <c r="L7" s="79"/>
      <c r="M7" s="80"/>
      <c r="N7" s="81">
        <f>分析係数表!H10</f>
        <v>1.0737876843126819E-3</v>
      </c>
      <c r="O7" s="82">
        <f t="shared" si="4"/>
        <v>1.2386939707991098E-2</v>
      </c>
      <c r="P7" s="76">
        <f>分析係数表!C10</f>
        <v>0.62166360683519284</v>
      </c>
      <c r="Q7" s="82">
        <f t="shared" si="5"/>
        <v>7.7005096165198164E-3</v>
      </c>
      <c r="R7" s="83">
        <v>1.2175998988058104E-2</v>
      </c>
      <c r="S7" s="84">
        <f t="shared" si="6"/>
        <v>2.0327981322013482</v>
      </c>
      <c r="T7" s="85">
        <f>分析係数表!F10</f>
        <v>0.51894775570272256</v>
      </c>
      <c r="U7" s="86">
        <f t="shared" si="7"/>
        <v>1.054916028502576</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投入係数表!G8</f>
        <v>2.9877273354068673E-4</v>
      </c>
      <c r="E8" s="77">
        <f t="shared" si="0"/>
        <v>2.9877273354068673E-2</v>
      </c>
      <c r="F8" s="76">
        <f>分析係数表!C11</f>
        <v>1.1338376983330734E-2</v>
      </c>
      <c r="G8" s="77">
        <f t="shared" si="1"/>
        <v>3.3875978852245284E-4</v>
      </c>
      <c r="H8" s="77">
        <v>8.0720834705584506E-3</v>
      </c>
      <c r="I8" s="77">
        <f t="shared" si="2"/>
        <v>8.0720834705584506E-3</v>
      </c>
      <c r="J8" s="76">
        <f>分析係数表!G11</f>
        <v>0.33809183916250296</v>
      </c>
      <c r="K8" s="78">
        <f t="shared" si="3"/>
        <v>2.7291055464343465E-3</v>
      </c>
      <c r="L8" s="79"/>
      <c r="M8" s="80"/>
      <c r="N8" s="81">
        <f>分析係数表!H11</f>
        <v>-1.9566102119400181E-5</v>
      </c>
      <c r="O8" s="82">
        <f t="shared" si="4"/>
        <v>-2.2570954278409435E-4</v>
      </c>
      <c r="P8" s="76">
        <f>分析係数表!C11</f>
        <v>1.1338376983330734E-2</v>
      </c>
      <c r="Q8" s="82">
        <f t="shared" si="5"/>
        <v>-2.5591798848212788E-6</v>
      </c>
      <c r="R8" s="83">
        <v>1.7304850115353941E-3</v>
      </c>
      <c r="S8" s="84">
        <f t="shared" si="6"/>
        <v>9.8025684820938451E-3</v>
      </c>
      <c r="T8" s="85">
        <f>分析係数表!F11</f>
        <v>0.55864858434451581</v>
      </c>
      <c r="U8" s="86">
        <f t="shared" si="7"/>
        <v>5.4761910054618957E-3</v>
      </c>
      <c r="V8" s="87">
        <f>分析係数表!D11</f>
        <v>2.8313109683559361E-2</v>
      </c>
      <c r="W8" s="167">
        <f t="shared" si="8"/>
        <v>0</v>
      </c>
      <c r="X8" s="76">
        <f>分析係数表!E11</f>
        <v>1.8320247442303116E-2</v>
      </c>
      <c r="Y8" s="166">
        <f t="shared" si="9"/>
        <v>0</v>
      </c>
    </row>
    <row r="9" spans="1:25" x14ac:dyDescent="0.2">
      <c r="A9" s="6" t="s">
        <v>223</v>
      </c>
      <c r="B9" s="5" t="s">
        <v>191</v>
      </c>
      <c r="C9" s="75">
        <f>最終需要_まとめ!C10</f>
        <v>100</v>
      </c>
      <c r="D9" s="76">
        <f>投入係数表!G9</f>
        <v>0.19475385723259842</v>
      </c>
      <c r="E9" s="77">
        <f t="shared" si="0"/>
        <v>19.475385723259841</v>
      </c>
      <c r="F9" s="76">
        <f>分析係数表!C12</f>
        <v>8.477574226152873E-2</v>
      </c>
      <c r="G9" s="77">
        <f t="shared" si="1"/>
        <v>1.6510402805189326</v>
      </c>
      <c r="H9" s="77">
        <v>1.7156155172581258</v>
      </c>
      <c r="I9" s="77">
        <f t="shared" si="2"/>
        <v>101.71561551725813</v>
      </c>
      <c r="J9" s="76">
        <f>分析係数表!G12</f>
        <v>0.1365084958708076</v>
      </c>
      <c r="K9" s="78">
        <f t="shared" si="3"/>
        <v>13.885045680834285</v>
      </c>
      <c r="L9" s="79"/>
      <c r="M9" s="80"/>
      <c r="N9" s="81">
        <f>分析係数表!H12</f>
        <v>8.9702751776602072E-2</v>
      </c>
      <c r="O9" s="82">
        <f t="shared" si="4"/>
        <v>1.034787969847959</v>
      </c>
      <c r="P9" s="76">
        <f>分析係数表!C12</f>
        <v>8.477574226152873E-2</v>
      </c>
      <c r="Q9" s="82">
        <f t="shared" si="5"/>
        <v>8.7724918227161136E-2</v>
      </c>
      <c r="R9" s="83">
        <v>9.9525942539497633E-2</v>
      </c>
      <c r="S9" s="84">
        <f t="shared" si="6"/>
        <v>101.81514145979763</v>
      </c>
      <c r="T9" s="85">
        <f>分析係数表!F12</f>
        <v>0.34033278686012841</v>
      </c>
      <c r="U9" s="86">
        <f t="shared" si="7"/>
        <v>34.651030837571128</v>
      </c>
      <c r="V9" s="87">
        <f>分析係数表!D12</f>
        <v>4.8339896119018802E-2</v>
      </c>
      <c r="W9" s="167">
        <f t="shared" si="8"/>
        <v>5</v>
      </c>
      <c r="X9" s="76">
        <f>分析係数表!E12</f>
        <v>5.0155515038227586E-2</v>
      </c>
      <c r="Y9" s="166">
        <f t="shared" si="9"/>
        <v>5</v>
      </c>
    </row>
    <row r="10" spans="1:25" x14ac:dyDescent="0.2">
      <c r="A10" s="6" t="s">
        <v>224</v>
      </c>
      <c r="B10" s="5" t="s">
        <v>28</v>
      </c>
      <c r="C10" s="90"/>
      <c r="D10" s="76">
        <f>投入係数表!G10</f>
        <v>1.0648566656962938E-3</v>
      </c>
      <c r="E10" s="77">
        <f t="shared" si="0"/>
        <v>0.10648566656962938</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0.16426237685655251</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投入係数表!G11</f>
        <v>1.7405426938575389E-2</v>
      </c>
      <c r="E11" s="77">
        <f t="shared" si="0"/>
        <v>1.740542693857539</v>
      </c>
      <c r="F11" s="76">
        <f>分析係数表!C14</f>
        <v>0.10751143043762246</v>
      </c>
      <c r="G11" s="77">
        <f t="shared" si="1"/>
        <v>0.18712823475437682</v>
      </c>
      <c r="H11" s="77">
        <v>0.22343762932644876</v>
      </c>
      <c r="I11" s="77">
        <f t="shared" si="2"/>
        <v>0.22343762932644876</v>
      </c>
      <c r="J11" s="76">
        <f>分析係数表!G14</f>
        <v>0.16229985443959244</v>
      </c>
      <c r="K11" s="78">
        <f t="shared" si="3"/>
        <v>3.6263894716010242E-2</v>
      </c>
      <c r="L11" s="79"/>
      <c r="M11" s="80"/>
      <c r="N11" s="81">
        <f>分析係数表!H14</f>
        <v>1.1512694487055067E-3</v>
      </c>
      <c r="O11" s="82">
        <f t="shared" si="4"/>
        <v>1.3280749497416111E-2</v>
      </c>
      <c r="P11" s="76">
        <f>分析係数表!C14</f>
        <v>0.10751143043762246</v>
      </c>
      <c r="Q11" s="82">
        <f t="shared" si="5"/>
        <v>1.4278323757509416E-3</v>
      </c>
      <c r="R11" s="83">
        <v>8.4582985187844732E-3</v>
      </c>
      <c r="S11" s="84">
        <f t="shared" si="6"/>
        <v>0.23189592784523322</v>
      </c>
      <c r="T11" s="85">
        <f>分析係数表!F14</f>
        <v>0.30163027656477437</v>
      </c>
      <c r="U11" s="86">
        <f t="shared" si="7"/>
        <v>6.9946832850202659E-2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投入係数表!G12</f>
        <v>1.0748157568143166E-2</v>
      </c>
      <c r="E12" s="77">
        <f t="shared" si="0"/>
        <v>1.0748157568143166</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9.4870235023010535E-2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投入係数表!G13</f>
        <v>4.259426662785175E-3</v>
      </c>
      <c r="E13" s="77">
        <f t="shared" si="0"/>
        <v>0.42594266627851751</v>
      </c>
      <c r="F13" s="76">
        <f>分析係数表!C16</f>
        <v>7.3204631810756426E-2</v>
      </c>
      <c r="G13" s="77">
        <f t="shared" si="1"/>
        <v>3.1180976057410773E-2</v>
      </c>
      <c r="H13" s="77">
        <v>5.409863482035708E-2</v>
      </c>
      <c r="I13" s="77">
        <f t="shared" si="2"/>
        <v>5.409863482035708E-2</v>
      </c>
      <c r="J13" s="76">
        <f>分析係数表!G16</f>
        <v>3.3405954974582423E-2</v>
      </c>
      <c r="K13" s="78">
        <f t="shared" si="3"/>
        <v>1.8072165589952255E-3</v>
      </c>
      <c r="L13" s="79"/>
      <c r="M13" s="80"/>
      <c r="N13" s="81">
        <f>分析係数表!H16</f>
        <v>1.6620229784303289E-2</v>
      </c>
      <c r="O13" s="82">
        <f t="shared" si="4"/>
        <v>0.19172671402252109</v>
      </c>
      <c r="P13" s="76">
        <f>分析係数表!C16</f>
        <v>7.3204631810756426E-2</v>
      </c>
      <c r="Q13" s="82">
        <f t="shared" si="5"/>
        <v>1.4035283508304847E-2</v>
      </c>
      <c r="R13" s="83">
        <v>1.7920809387279271E-2</v>
      </c>
      <c r="S13" s="84">
        <f t="shared" si="6"/>
        <v>7.2019444207636354E-2</v>
      </c>
      <c r="T13" s="85">
        <f>分析係数表!F16</f>
        <v>0.2888106809675437</v>
      </c>
      <c r="U13" s="86">
        <f t="shared" si="7"/>
        <v>2.0799984724511476E-2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投入係数表!G14</f>
        <v>1.9198063339819511E-2</v>
      </c>
      <c r="E14" s="77">
        <f t="shared" si="0"/>
        <v>1.9198063339819511</v>
      </c>
      <c r="F14" s="76">
        <f>分析係数表!C17</f>
        <v>9.4677137870855188E-2</v>
      </c>
      <c r="G14" s="77">
        <f t="shared" si="1"/>
        <v>0.18176176896775026</v>
      </c>
      <c r="H14" s="77">
        <v>0.20413787807038891</v>
      </c>
      <c r="I14" s="77">
        <f t="shared" si="2"/>
        <v>0.20413787807038891</v>
      </c>
      <c r="J14" s="76">
        <f>分析係数表!G17</f>
        <v>0.22277835489659081</v>
      </c>
      <c r="K14" s="78">
        <f t="shared" si="3"/>
        <v>4.5477500648602086E-2</v>
      </c>
      <c r="L14" s="79"/>
      <c r="M14" s="80"/>
      <c r="N14" s="81">
        <f>分析係数表!H17</f>
        <v>2.9857871834204678E-3</v>
      </c>
      <c r="O14" s="82">
        <f t="shared" si="4"/>
        <v>3.44432762288528E-2</v>
      </c>
      <c r="P14" s="76">
        <f>分析係数表!C17</f>
        <v>9.4677137870855188E-2</v>
      </c>
      <c r="Q14" s="82">
        <f t="shared" si="5"/>
        <v>3.2609908122430455E-3</v>
      </c>
      <c r="R14" s="83">
        <v>7.7567499489897915E-3</v>
      </c>
      <c r="S14" s="84">
        <f t="shared" si="6"/>
        <v>0.21189462801937869</v>
      </c>
      <c r="T14" s="85">
        <f>分析係数表!F17</f>
        <v>0.35642648030975543</v>
      </c>
      <c r="U14" s="86">
        <f t="shared" si="7"/>
        <v>7.5524856461492026E-2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投入係数表!G15</f>
        <v>2.6812937625446242E-3</v>
      </c>
      <c r="E15" s="77">
        <f t="shared" si="0"/>
        <v>0.26812937625446243</v>
      </c>
      <c r="F15" s="76">
        <f>分析係数表!C18</f>
        <v>9.0734209682590605E-2</v>
      </c>
      <c r="G15" s="77">
        <f t="shared" si="1"/>
        <v>2.4328507047134625E-2</v>
      </c>
      <c r="H15" s="77">
        <v>2.7051821085528473E-2</v>
      </c>
      <c r="I15" s="77">
        <f t="shared" si="2"/>
        <v>2.7051821085528473E-2</v>
      </c>
      <c r="J15" s="76">
        <f>分析係数表!G18</f>
        <v>0.21565293431791682</v>
      </c>
      <c r="K15" s="78">
        <f t="shared" si="3"/>
        <v>5.8338045957375094E-3</v>
      </c>
      <c r="L15" s="79"/>
      <c r="M15" s="80"/>
      <c r="N15" s="81">
        <f>分析係数表!H18</f>
        <v>4.3984597564411608E-4</v>
      </c>
      <c r="O15" s="82">
        <f t="shared" si="4"/>
        <v>5.0739505217864411E-3</v>
      </c>
      <c r="P15" s="76">
        <f>分析係数表!C18</f>
        <v>9.0734209682590605E-2</v>
      </c>
      <c r="Q15" s="82">
        <f t="shared" si="5"/>
        <v>4.6038089056286096E-4</v>
      </c>
      <c r="R15" s="83">
        <v>1.3320107615597591E-3</v>
      </c>
      <c r="S15" s="84">
        <f t="shared" si="6"/>
        <v>2.8383831847088231E-2</v>
      </c>
      <c r="T15" s="85">
        <f>分析係数表!F18</f>
        <v>0.45924018655266224</v>
      </c>
      <c r="U15" s="86">
        <f t="shared" si="7"/>
        <v>1.3034996232536195E-2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投入係数表!G16</f>
        <v>0</v>
      </c>
      <c r="E16" s="77">
        <f t="shared" si="0"/>
        <v>0</v>
      </c>
      <c r="F16" s="76">
        <f>分析係数表!C19</f>
        <v>0.38367313932924796</v>
      </c>
      <c r="G16" s="77">
        <f t="shared" si="1"/>
        <v>0</v>
      </c>
      <c r="H16" s="77">
        <v>2.5013541588458289E-2</v>
      </c>
      <c r="I16" s="77">
        <f t="shared" si="2"/>
        <v>2.5013541588458289E-2</v>
      </c>
      <c r="J16" s="76">
        <f>分析係数表!G19</f>
        <v>5.766363928853338E-2</v>
      </c>
      <c r="K16" s="78">
        <f t="shared" si="3"/>
        <v>1.442371839485587E-3</v>
      </c>
      <c r="L16" s="79"/>
      <c r="M16" s="80"/>
      <c r="N16" s="81">
        <f>分析係数表!H19</f>
        <v>-1.1191810412296904E-4</v>
      </c>
      <c r="O16" s="82">
        <f t="shared" si="4"/>
        <v>-1.2910585847250198E-3</v>
      </c>
      <c r="P16" s="76">
        <f>分析係数表!C19</f>
        <v>0.38367313932924796</v>
      </c>
      <c r="Q16" s="82">
        <f t="shared" si="5"/>
        <v>-4.9534450025942416E-4</v>
      </c>
      <c r="R16" s="83">
        <v>4.4215326468845205E-3</v>
      </c>
      <c r="S16" s="84">
        <f t="shared" si="6"/>
        <v>2.943507423534281E-2</v>
      </c>
      <c r="T16" s="85">
        <f>分析係数表!F19</f>
        <v>0.24005843022564122</v>
      </c>
      <c r="U16" s="86">
        <f t="shared" si="7"/>
        <v>7.0661377145116114E-3</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投入係数表!G17</f>
        <v>1.5245070249896579E-3</v>
      </c>
      <c r="E17" s="77">
        <f t="shared" si="0"/>
        <v>0.15245070249896581</v>
      </c>
      <c r="F17" s="76">
        <f>分析係数表!C20</f>
        <v>5.6760594962254274E-2</v>
      </c>
      <c r="G17" s="77">
        <f t="shared" si="1"/>
        <v>8.6531925762549228E-3</v>
      </c>
      <c r="H17" s="77">
        <v>1.0475904227372537E-2</v>
      </c>
      <c r="I17" s="77">
        <f t="shared" si="2"/>
        <v>1.0475904227372537E-2</v>
      </c>
      <c r="J17" s="76">
        <f>分析係数表!G20</f>
        <v>0.10000544691976687</v>
      </c>
      <c r="K17" s="78">
        <f t="shared" si="3"/>
        <v>1.0476474841470656E-3</v>
      </c>
      <c r="L17" s="79"/>
      <c r="M17" s="80"/>
      <c r="N17" s="81">
        <f>分析係数表!H20</f>
        <v>5.4785085934320511E-4</v>
      </c>
      <c r="O17" s="82">
        <f t="shared" si="4"/>
        <v>6.3198671979546421E-3</v>
      </c>
      <c r="P17" s="76">
        <f>分析係数表!C20</f>
        <v>5.6760594962254274E-2</v>
      </c>
      <c r="Q17" s="82">
        <f t="shared" si="5"/>
        <v>3.5871942223834029E-4</v>
      </c>
      <c r="R17" s="83">
        <v>1.1993064864250604E-3</v>
      </c>
      <c r="S17" s="84">
        <f t="shared" si="6"/>
        <v>1.1675210713797598E-2</v>
      </c>
      <c r="T17" s="85">
        <f>分析係数表!F20</f>
        <v>0.22277901846505802</v>
      </c>
      <c r="U17" s="86">
        <f t="shared" si="7"/>
        <v>2.6009919831925582E-3</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投入係数表!G18</f>
        <v>1.1552545696906552E-2</v>
      </c>
      <c r="E18" s="77">
        <f t="shared" si="0"/>
        <v>1.1552545696906553</v>
      </c>
      <c r="F18" s="76">
        <f>分析係数表!C21</f>
        <v>0.13737850556345566</v>
      </c>
      <c r="G18" s="77">
        <f t="shared" si="1"/>
        <v>0.15870714632945526</v>
      </c>
      <c r="H18" s="77">
        <v>0.17020114572552847</v>
      </c>
      <c r="I18" s="77">
        <f t="shared" si="2"/>
        <v>0.17020114572552847</v>
      </c>
      <c r="J18" s="76">
        <f>分析係数表!G21</f>
        <v>0.2851571527617287</v>
      </c>
      <c r="K18" s="78">
        <f t="shared" si="3"/>
        <v>4.8534074111875769E-2</v>
      </c>
      <c r="L18" s="79"/>
      <c r="M18" s="80"/>
      <c r="N18" s="81">
        <f>分析係数表!H21</f>
        <v>9.156935791879285E-4</v>
      </c>
      <c r="O18" s="82">
        <f t="shared" si="4"/>
        <v>1.0563206602295616E-2</v>
      </c>
      <c r="P18" s="76">
        <f>分析係数表!C21</f>
        <v>0.13737850556345566</v>
      </c>
      <c r="Q18" s="82">
        <f t="shared" si="5"/>
        <v>1.4511575369813999E-3</v>
      </c>
      <c r="R18" s="83">
        <v>4.4658717561369046E-3</v>
      </c>
      <c r="S18" s="84">
        <f t="shared" si="6"/>
        <v>0.17466701748166538</v>
      </c>
      <c r="T18" s="85">
        <f>分析係数表!F21</f>
        <v>0.4258002079963023</v>
      </c>
      <c r="U18" s="86">
        <f t="shared" si="7"/>
        <v>7.4373252373786891E-2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投入係数表!G19</f>
        <v>0</v>
      </c>
      <c r="E19" s="77">
        <f t="shared" si="0"/>
        <v>0</v>
      </c>
      <c r="F19" s="76">
        <f>分析係数表!C22</f>
        <v>5.5142937219730959E-2</v>
      </c>
      <c r="G19" s="77">
        <f t="shared" si="1"/>
        <v>0</v>
      </c>
      <c r="H19" s="77">
        <v>1.7106020731195654E-3</v>
      </c>
      <c r="I19" s="77">
        <f t="shared" si="2"/>
        <v>1.7106020731195654E-3</v>
      </c>
      <c r="J19" s="76">
        <f>分析係数表!G22</f>
        <v>0.19463487332339791</v>
      </c>
      <c r="K19" s="78">
        <f t="shared" si="3"/>
        <v>3.3294281780836847E-4</v>
      </c>
      <c r="L19" s="79"/>
      <c r="M19" s="80"/>
      <c r="N19" s="81">
        <f>分析係数表!H22</f>
        <v>4.3045424662680399E-5</v>
      </c>
      <c r="O19" s="82">
        <f t="shared" si="4"/>
        <v>4.9656099412500752E-4</v>
      </c>
      <c r="P19" s="76">
        <f>分析係数表!C22</f>
        <v>5.5142937219730959E-2</v>
      </c>
      <c r="Q19" s="82">
        <f t="shared" si="5"/>
        <v>2.7381831724802482E-5</v>
      </c>
      <c r="R19" s="83">
        <v>5.7396712757486483E-4</v>
      </c>
      <c r="S19" s="84">
        <f t="shared" si="6"/>
        <v>2.28456920069443E-3</v>
      </c>
      <c r="T19" s="85">
        <f>分析係数表!F22</f>
        <v>0.4128663686040735</v>
      </c>
      <c r="U19" s="86">
        <f t="shared" si="7"/>
        <v>9.4322178971542007E-4</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投入係数表!G20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2.8890821476364078E-4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投入係数表!G21</f>
        <v>0</v>
      </c>
      <c r="E21" s="77">
        <f t="shared" si="0"/>
        <v>0</v>
      </c>
      <c r="F21" s="76">
        <f>分析係数表!C24</f>
        <v>1</v>
      </c>
      <c r="G21" s="77">
        <f t="shared" si="1"/>
        <v>0</v>
      </c>
      <c r="H21" s="77">
        <v>3.4445397583600434E-2</v>
      </c>
      <c r="I21" s="77">
        <f t="shared" si="2"/>
        <v>3.4445397583600434E-2</v>
      </c>
      <c r="J21" s="76">
        <f>分析係数表!G24</f>
        <v>0.20831345678476951</v>
      </c>
      <c r="K21" s="78">
        <f t="shared" si="3"/>
        <v>7.1754398409655529E-3</v>
      </c>
      <c r="L21" s="79"/>
      <c r="M21" s="80"/>
      <c r="N21" s="81">
        <f>分析係数表!H24</f>
        <v>3.2557993926681905E-4</v>
      </c>
      <c r="O21" s="82">
        <f t="shared" si="4"/>
        <v>3.7558067919273306E-3</v>
      </c>
      <c r="P21" s="76">
        <f>分析係数表!C24</f>
        <v>1</v>
      </c>
      <c r="Q21" s="82">
        <f t="shared" si="5"/>
        <v>3.7558067919273306E-3</v>
      </c>
      <c r="R21" s="83">
        <v>1.9817364017114102E-2</v>
      </c>
      <c r="S21" s="84">
        <f t="shared" si="6"/>
        <v>5.426276160071454E-2</v>
      </c>
      <c r="T21" s="85">
        <f>分析係数表!F24</f>
        <v>0.39224380935860187</v>
      </c>
      <c r="U21" s="86">
        <f t="shared" si="7"/>
        <v>2.1284232316581934E-2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投入係数表!G22</f>
        <v>0</v>
      </c>
      <c r="E22" s="77">
        <f t="shared" si="0"/>
        <v>0</v>
      </c>
      <c r="F22" s="76">
        <f>分析係数表!C25</f>
        <v>5.3881637957861162E-2</v>
      </c>
      <c r="G22" s="77">
        <f t="shared" si="1"/>
        <v>0</v>
      </c>
      <c r="H22" s="77">
        <v>3.5006383932017038E-3</v>
      </c>
      <c r="I22" s="77">
        <f t="shared" si="2"/>
        <v>3.5006383932017038E-3</v>
      </c>
      <c r="J22" s="76">
        <f>分析係数表!G25</f>
        <v>0.19694753074216123</v>
      </c>
      <c r="K22" s="78">
        <f t="shared" si="3"/>
        <v>6.8944208756228247E-4</v>
      </c>
      <c r="L22" s="79"/>
      <c r="M22" s="80"/>
      <c r="N22" s="81">
        <f>分析係数表!H25</f>
        <v>5.0793601101962874E-4</v>
      </c>
      <c r="O22" s="82">
        <f t="shared" si="4"/>
        <v>5.8594197306750901E-3</v>
      </c>
      <c r="P22" s="76">
        <f>分析係数表!C25</f>
        <v>5.3881637957861162E-2</v>
      </c>
      <c r="Q22" s="82">
        <f t="shared" si="5"/>
        <v>3.1571513257138355E-4</v>
      </c>
      <c r="R22" s="83">
        <v>2.7358701041591111E-3</v>
      </c>
      <c r="S22" s="84">
        <f t="shared" si="6"/>
        <v>6.2365084973608148E-3</v>
      </c>
      <c r="T22" s="85">
        <f>分析係数表!F25</f>
        <v>0.35040132853584277</v>
      </c>
      <c r="U22" s="86">
        <f t="shared" si="7"/>
        <v>2.1852808629003019E-3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投入係数表!G23</f>
        <v>0</v>
      </c>
      <c r="E23" s="77">
        <f t="shared" si="0"/>
        <v>0</v>
      </c>
      <c r="F23" s="76">
        <f>分析係数表!C26</f>
        <v>0.84177658262309296</v>
      </c>
      <c r="G23" s="77">
        <f t="shared" si="1"/>
        <v>0</v>
      </c>
      <c r="H23" s="77">
        <v>2.7826545238480778E-2</v>
      </c>
      <c r="I23" s="77">
        <f t="shared" si="2"/>
        <v>2.7826545238480778E-2</v>
      </c>
      <c r="J23" s="76">
        <f>分析係数表!G26</f>
        <v>0.19643330946147433</v>
      </c>
      <c r="K23" s="78">
        <f t="shared" si="3"/>
        <v>5.46606037207421E-3</v>
      </c>
      <c r="L23" s="79"/>
      <c r="M23" s="80"/>
      <c r="N23" s="81">
        <f>分析係数表!H26</f>
        <v>1.0240897849294056E-2</v>
      </c>
      <c r="O23" s="82">
        <f t="shared" si="4"/>
        <v>0.11813637469319499</v>
      </c>
      <c r="P23" s="76">
        <f>分析係数表!C26</f>
        <v>0.84177658262309296</v>
      </c>
      <c r="Q23" s="82">
        <f t="shared" si="5"/>
        <v>9.9444433772718915E-2</v>
      </c>
      <c r="R23" s="83">
        <v>0.1183263341435823</v>
      </c>
      <c r="S23" s="84">
        <f t="shared" si="6"/>
        <v>0.14615287938206309</v>
      </c>
      <c r="T23" s="85">
        <f>分析係数表!F26</f>
        <v>0.3347664275567348</v>
      </c>
      <c r="U23" s="86">
        <f t="shared" si="7"/>
        <v>4.8927077307863623E-2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投入係数表!G24</f>
        <v>2.2982517964668207E-5</v>
      </c>
      <c r="E24" s="77">
        <f t="shared" si="0"/>
        <v>2.2982517964668207E-3</v>
      </c>
      <c r="F24" s="76">
        <f>分析係数表!C27</f>
        <v>0.24324710590252963</v>
      </c>
      <c r="G24" s="77">
        <f t="shared" si="1"/>
        <v>5.5904309812584367E-4</v>
      </c>
      <c r="H24" s="77">
        <v>1.9627593585312929E-3</v>
      </c>
      <c r="I24" s="77">
        <f t="shared" si="2"/>
        <v>1.9627593585312929E-3</v>
      </c>
      <c r="J24" s="76">
        <f>分析係数表!G27</f>
        <v>0.17095686135274277</v>
      </c>
      <c r="K24" s="78">
        <f t="shared" si="3"/>
        <v>3.3554717952523257E-4</v>
      </c>
      <c r="L24" s="79"/>
      <c r="M24" s="80"/>
      <c r="N24" s="81">
        <f>分析係数表!H27</f>
        <v>1.1085370816767366E-2</v>
      </c>
      <c r="O24" s="82">
        <f t="shared" si="4"/>
        <v>0.12787799855975648</v>
      </c>
      <c r="P24" s="76">
        <f>分析係数表!C27</f>
        <v>0.24324710590252963</v>
      </c>
      <c r="Q24" s="82">
        <f t="shared" si="5"/>
        <v>3.1105953058268618E-2</v>
      </c>
      <c r="R24" s="83">
        <v>3.1803171336993501E-2</v>
      </c>
      <c r="S24" s="84">
        <f t="shared" si="6"/>
        <v>3.376593069552479E-2</v>
      </c>
      <c r="T24" s="85">
        <f>分析係数表!F27</f>
        <v>0.32207527072607844</v>
      </c>
      <c r="U24" s="86">
        <f t="shared" si="7"/>
        <v>1.0875171270079149E-2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投入係数表!G25</f>
        <v>0</v>
      </c>
      <c r="E25" s="77">
        <f t="shared" si="0"/>
        <v>0</v>
      </c>
      <c r="F25" s="76">
        <f>分析係数表!C28</f>
        <v>6.4266243880729879E-2</v>
      </c>
      <c r="G25" s="77">
        <f t="shared" si="1"/>
        <v>0</v>
      </c>
      <c r="H25" s="77">
        <v>1.3667624023061549E-2</v>
      </c>
      <c r="I25" s="77">
        <f t="shared" si="2"/>
        <v>1.3667624023061549E-2</v>
      </c>
      <c r="J25" s="76">
        <f>分析係数表!G28</f>
        <v>0.12485076971410619</v>
      </c>
      <c r="K25" s="78">
        <f t="shared" si="3"/>
        <v>1.706413379442243E-3</v>
      </c>
      <c r="L25" s="79"/>
      <c r="M25" s="80"/>
      <c r="N25" s="81">
        <f>分析係数表!H28</f>
        <v>2.0224305794696803E-2</v>
      </c>
      <c r="O25" s="82">
        <f t="shared" si="4"/>
        <v>0.23330241180335129</v>
      </c>
      <c r="P25" s="76">
        <f>分析係数表!C28</f>
        <v>6.4266243880729879E-2</v>
      </c>
      <c r="Q25" s="82">
        <f t="shared" si="5"/>
        <v>1.4993469694916647E-2</v>
      </c>
      <c r="R25" s="83">
        <v>1.7224065222560918E-2</v>
      </c>
      <c r="S25" s="84">
        <f t="shared" si="6"/>
        <v>3.0891689245622467E-2</v>
      </c>
      <c r="T25" s="85">
        <f>分析係数表!F28</f>
        <v>0.21344643418158971</v>
      </c>
      <c r="U25" s="86">
        <f t="shared" si="7"/>
        <v>6.5937209153238783E-3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投入係数表!G26</f>
        <v>8.9938253635068258E-3</v>
      </c>
      <c r="E26" s="77">
        <f t="shared" si="0"/>
        <v>0.89938253635068255</v>
      </c>
      <c r="F26" s="76">
        <f>分析係数表!C29</f>
        <v>0.2704472217012498</v>
      </c>
      <c r="G26" s="77">
        <f t="shared" si="1"/>
        <v>0.2432355082026654</v>
      </c>
      <c r="H26" s="77">
        <v>0.28783681489789875</v>
      </c>
      <c r="I26" s="77">
        <f t="shared" si="2"/>
        <v>0.28783681489789875</v>
      </c>
      <c r="J26" s="76">
        <f>分析係数表!G29</f>
        <v>0.25613918980110767</v>
      </c>
      <c r="K26" s="78">
        <f t="shared" si="3"/>
        <v>7.3726288562879189E-2</v>
      </c>
      <c r="L26" s="79"/>
      <c r="M26" s="80"/>
      <c r="N26" s="81">
        <f>分析係数表!H29</f>
        <v>1.0092978117271389E-2</v>
      </c>
      <c r="O26" s="82">
        <f t="shared" si="4"/>
        <v>0.11643001054974723</v>
      </c>
      <c r="P26" s="76">
        <f>分析係数表!C29</f>
        <v>0.2704472217012498</v>
      </c>
      <c r="Q26" s="82">
        <f t="shared" si="5"/>
        <v>3.1488172875826344E-2</v>
      </c>
      <c r="R26" s="83">
        <v>4.9540443325431192E-2</v>
      </c>
      <c r="S26" s="84">
        <f t="shared" si="6"/>
        <v>0.33737725822332992</v>
      </c>
      <c r="T26" s="85">
        <f>分析係数表!F29</f>
        <v>0.41878853321258142</v>
      </c>
      <c r="U26" s="86">
        <f t="shared" si="7"/>
        <v>0.14128972711063065</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投入係数表!G27</f>
        <v>4.9795455590114456E-4</v>
      </c>
      <c r="E27" s="77">
        <f t="shared" si="0"/>
        <v>4.9795455590114453E-2</v>
      </c>
      <c r="F27" s="76">
        <f>分析係数表!C30</f>
        <v>1</v>
      </c>
      <c r="G27" s="77">
        <f t="shared" si="1"/>
        <v>4.9795455590114453E-2</v>
      </c>
      <c r="H27" s="77">
        <v>0.13030601139510561</v>
      </c>
      <c r="I27" s="77">
        <f t="shared" si="2"/>
        <v>0.13030601139510561</v>
      </c>
      <c r="J27" s="76">
        <f>分析係数表!G30</f>
        <v>0.34447816919378449</v>
      </c>
      <c r="K27" s="78">
        <f t="shared" si="3"/>
        <v>4.48875762403304E-2</v>
      </c>
      <c r="L27" s="79"/>
      <c r="M27" s="80"/>
      <c r="N27" s="81">
        <f>分析係数表!H30</f>
        <v>0</v>
      </c>
      <c r="O27" s="82">
        <f t="shared" si="4"/>
        <v>0</v>
      </c>
      <c r="P27" s="76">
        <f>分析係数表!C30</f>
        <v>1</v>
      </c>
      <c r="Q27" s="82">
        <f t="shared" si="5"/>
        <v>0</v>
      </c>
      <c r="R27" s="83">
        <v>4.6731134242786042E-2</v>
      </c>
      <c r="S27" s="84">
        <f t="shared" si="6"/>
        <v>0.17703714563789166</v>
      </c>
      <c r="T27" s="85">
        <f>分析係数表!F30</f>
        <v>0.44033965000872966</v>
      </c>
      <c r="U27" s="86">
        <f t="shared" si="7"/>
        <v>7.7956474748733712E-2</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投入係数表!G28</f>
        <v>1.3889101689981155E-2</v>
      </c>
      <c r="E28" s="77">
        <f t="shared" si="0"/>
        <v>1.3889101689981154</v>
      </c>
      <c r="F28" s="76">
        <f>分析係数表!C31</f>
        <v>1</v>
      </c>
      <c r="G28" s="77">
        <f t="shared" si="1"/>
        <v>1.3889101689981154</v>
      </c>
      <c r="H28" s="77">
        <v>1.7696412702792446</v>
      </c>
      <c r="I28" s="77">
        <f t="shared" si="2"/>
        <v>1.7696412702792446</v>
      </c>
      <c r="J28" s="76">
        <f>分析係数表!G31</f>
        <v>7.060016576471162E-2</v>
      </c>
      <c r="K28" s="78">
        <f t="shared" si="3"/>
        <v>0.12493696702578951</v>
      </c>
      <c r="L28" s="79"/>
      <c r="M28" s="80"/>
      <c r="N28" s="81">
        <f>分析係数表!H31</f>
        <v>2.2204395329180102E-2</v>
      </c>
      <c r="O28" s="82">
        <f t="shared" si="4"/>
        <v>0.25614421753310163</v>
      </c>
      <c r="P28" s="76">
        <f>分析係数表!C31</f>
        <v>1</v>
      </c>
      <c r="Q28" s="82">
        <f t="shared" si="5"/>
        <v>0.25614421753310163</v>
      </c>
      <c r="R28" s="83">
        <v>0.38925146340652678</v>
      </c>
      <c r="S28" s="84">
        <f t="shared" si="6"/>
        <v>2.1588927336857715</v>
      </c>
      <c r="T28" s="85">
        <f>分析係数表!F31</f>
        <v>0.30864414216761737</v>
      </c>
      <c r="U28" s="86">
        <f t="shared" si="7"/>
        <v>0.66632959582034734</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投入係数表!G29</f>
        <v>1.9152098303890175E-3</v>
      </c>
      <c r="E29" s="77">
        <f t="shared" si="0"/>
        <v>0.19152098303890175</v>
      </c>
      <c r="F29" s="76">
        <f>分析係数表!C32</f>
        <v>1</v>
      </c>
      <c r="G29" s="77">
        <f t="shared" si="1"/>
        <v>0.19152098303890175</v>
      </c>
      <c r="H29" s="77">
        <v>0.24068972012847312</v>
      </c>
      <c r="I29" s="77">
        <f t="shared" si="2"/>
        <v>0.24068972012847312</v>
      </c>
      <c r="J29" s="76">
        <f>分析係数表!G32</f>
        <v>0.14032153145618437</v>
      </c>
      <c r="K29" s="78">
        <f t="shared" si="3"/>
        <v>3.3773950134187755E-2</v>
      </c>
      <c r="L29" s="79"/>
      <c r="M29" s="80"/>
      <c r="N29" s="81">
        <f>分析係数表!H32</f>
        <v>6.2454997965125381E-3</v>
      </c>
      <c r="O29" s="82">
        <f t="shared" si="4"/>
        <v>7.2046486056682915E-2</v>
      </c>
      <c r="P29" s="76">
        <f>分析係数表!C32</f>
        <v>1</v>
      </c>
      <c r="Q29" s="82">
        <f t="shared" si="5"/>
        <v>7.2046486056682915E-2</v>
      </c>
      <c r="R29" s="83">
        <v>0.1022346474271412</v>
      </c>
      <c r="S29" s="84">
        <f t="shared" si="6"/>
        <v>0.34292436755561428</v>
      </c>
      <c r="T29" s="85">
        <f>分析係数表!F32</f>
        <v>0.48266889694266329</v>
      </c>
      <c r="U29" s="86">
        <f t="shared" si="7"/>
        <v>0.16551892622282877</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投入係数表!G30</f>
        <v>8.1204896808494337E-4</v>
      </c>
      <c r="E30" s="77">
        <f t="shared" si="0"/>
        <v>8.120489680849434E-2</v>
      </c>
      <c r="F30" s="76">
        <f>分析係数表!C33</f>
        <v>0.77670327534259886</v>
      </c>
      <c r="G30" s="77">
        <f t="shared" si="1"/>
        <v>6.3072109325015308E-2</v>
      </c>
      <c r="H30" s="77">
        <v>9.7952059798354044E-2</v>
      </c>
      <c r="I30" s="77">
        <f t="shared" si="2"/>
        <v>9.7952059798354044E-2</v>
      </c>
      <c r="J30" s="76">
        <f>分析係数表!G33</f>
        <v>0.5074626865671642</v>
      </c>
      <c r="K30" s="78">
        <f t="shared" si="3"/>
        <v>4.9707015420060265E-2</v>
      </c>
      <c r="L30" s="79"/>
      <c r="M30" s="80"/>
      <c r="N30" s="81">
        <f>分析係数表!H33</f>
        <v>9.4934727483329676E-4</v>
      </c>
      <c r="O30" s="82">
        <f t="shared" si="4"/>
        <v>1.0951427015884257E-2</v>
      </c>
      <c r="P30" s="76">
        <f>分析係数表!C33</f>
        <v>0.77670327534259886</v>
      </c>
      <c r="Q30" s="82">
        <f t="shared" si="5"/>
        <v>8.5060092329127257E-3</v>
      </c>
      <c r="R30" s="83">
        <v>3.4351274257070574E-2</v>
      </c>
      <c r="S30" s="84">
        <f t="shared" si="6"/>
        <v>0.1323033340554246</v>
      </c>
      <c r="T30" s="85">
        <f>分析係数表!F33</f>
        <v>0.6450384062948854</v>
      </c>
      <c r="U30" s="86">
        <f t="shared" si="7"/>
        <v>8.5340731746610929E-2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投入係数表!G31</f>
        <v>7.6309620482020016E-2</v>
      </c>
      <c r="E31" s="77">
        <f t="shared" si="0"/>
        <v>7.6309620482020017</v>
      </c>
      <c r="F31" s="76">
        <f>分析係数表!C34</f>
        <v>0.47532743082063433</v>
      </c>
      <c r="G31" s="77">
        <f t="shared" si="1"/>
        <v>3.6272055850616232</v>
      </c>
      <c r="H31" s="77">
        <v>3.9450972849248735</v>
      </c>
      <c r="I31" s="77">
        <f t="shared" si="2"/>
        <v>3.9450972849248735</v>
      </c>
      <c r="J31" s="76">
        <f>分析係数表!G34</f>
        <v>0.42481134980523871</v>
      </c>
      <c r="K31" s="78">
        <f t="shared" si="3"/>
        <v>1.675922102721918</v>
      </c>
      <c r="L31" s="79"/>
      <c r="M31" s="80"/>
      <c r="N31" s="81">
        <f>分析係数表!H34</f>
        <v>0.15685204896221394</v>
      </c>
      <c r="O31" s="82">
        <f t="shared" si="4"/>
        <v>1.809405063919548</v>
      </c>
      <c r="P31" s="76">
        <f>分析係数表!C34</f>
        <v>0.47532743082063433</v>
      </c>
      <c r="Q31" s="82">
        <f t="shared" si="5"/>
        <v>0.86005986034672444</v>
      </c>
      <c r="R31" s="83">
        <v>0.95353991242438418</v>
      </c>
      <c r="S31" s="84">
        <f t="shared" si="6"/>
        <v>4.8986371973492577</v>
      </c>
      <c r="T31" s="85">
        <f>分析係数表!F34</f>
        <v>0.69928666893120972</v>
      </c>
      <c r="U31" s="86">
        <f t="shared" si="7"/>
        <v>3.4255516880368795</v>
      </c>
      <c r="V31" s="87">
        <f>分析係数表!D34</f>
        <v>0.17669785175285158</v>
      </c>
      <c r="W31" s="167">
        <f t="shared" si="8"/>
        <v>1</v>
      </c>
      <c r="X31" s="76">
        <f>分析係数表!E34</f>
        <v>0.12938371624217065</v>
      </c>
      <c r="Y31" s="166">
        <f t="shared" si="9"/>
        <v>1</v>
      </c>
    </row>
    <row r="32" spans="1:25" x14ac:dyDescent="0.2">
      <c r="A32" s="6" t="s">
        <v>20</v>
      </c>
      <c r="B32" s="5" t="s">
        <v>37</v>
      </c>
      <c r="C32" s="90"/>
      <c r="D32" s="76">
        <f>投入係数表!G32</f>
        <v>5.3625875250892484E-3</v>
      </c>
      <c r="E32" s="77">
        <f t="shared" si="0"/>
        <v>0.53625875250892485</v>
      </c>
      <c r="F32" s="76">
        <f>分析係数表!C35</f>
        <v>0.95011559485855634</v>
      </c>
      <c r="G32" s="77">
        <f t="shared" si="1"/>
        <v>0.50950780363812453</v>
      </c>
      <c r="H32" s="77">
        <v>0.76396736403039478</v>
      </c>
      <c r="I32" s="77">
        <f t="shared" si="2"/>
        <v>0.76396736403039478</v>
      </c>
      <c r="J32" s="76">
        <f>分析係数表!G35</f>
        <v>0.31372249083859299</v>
      </c>
      <c r="K32" s="78">
        <f t="shared" si="3"/>
        <v>0.23967374436300956</v>
      </c>
      <c r="L32" s="79"/>
      <c r="M32" s="80"/>
      <c r="N32" s="81">
        <f>分析係数表!H35</f>
        <v>5.8597345271264437E-2</v>
      </c>
      <c r="O32" s="82">
        <f t="shared" si="4"/>
        <v>0.67596396711151707</v>
      </c>
      <c r="P32" s="76">
        <f>分析係数表!C35</f>
        <v>0.95011559485855634</v>
      </c>
      <c r="Q32" s="82">
        <f t="shared" si="5"/>
        <v>0.64224390671510867</v>
      </c>
      <c r="R32" s="83">
        <v>0.90883258858703586</v>
      </c>
      <c r="S32" s="84">
        <f t="shared" si="6"/>
        <v>1.6727999526174306</v>
      </c>
      <c r="T32" s="85">
        <f>分析係数表!F35</f>
        <v>0.64312744830705182</v>
      </c>
      <c r="U32" s="86">
        <f t="shared" si="7"/>
        <v>1.0758235650550054</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投入係数表!G33</f>
        <v>1.3253252026292001E-3</v>
      </c>
      <c r="E33" s="77">
        <f t="shared" si="0"/>
        <v>0.13253252026292001</v>
      </c>
      <c r="F33" s="76">
        <f>分析係数表!C36</f>
        <v>0.97036286861890209</v>
      </c>
      <c r="G33" s="77">
        <f t="shared" si="1"/>
        <v>0.12860463654761983</v>
      </c>
      <c r="H33" s="77">
        <v>0.32562535619253707</v>
      </c>
      <c r="I33" s="77">
        <f t="shared" si="2"/>
        <v>0.32562535619253707</v>
      </c>
      <c r="J33" s="76">
        <f>分析係数表!G36</f>
        <v>5.6132677862763138E-2</v>
      </c>
      <c r="K33" s="78">
        <f t="shared" si="3"/>
        <v>1.8278223223103188E-2</v>
      </c>
      <c r="L33" s="79"/>
      <c r="M33" s="80"/>
      <c r="N33" s="81">
        <f>分析係数表!H36</f>
        <v>0.19400338102244624</v>
      </c>
      <c r="O33" s="82">
        <f t="shared" si="4"/>
        <v>2.2379733153762751</v>
      </c>
      <c r="P33" s="76">
        <f>分析係数表!C36</f>
        <v>0.97036286861890209</v>
      </c>
      <c r="Q33" s="82">
        <f t="shared" si="5"/>
        <v>2.1716462062010771</v>
      </c>
      <c r="R33" s="83">
        <v>2.3171559736926799</v>
      </c>
      <c r="S33" s="84">
        <f t="shared" si="6"/>
        <v>2.6427813298852172</v>
      </c>
      <c r="T33" s="85">
        <f>分析係数表!F36</f>
        <v>0.84161253999423258</v>
      </c>
      <c r="U33" s="86">
        <f t="shared" si="7"/>
        <v>2.2241979076940335</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投入係数表!G34</f>
        <v>2.629200055158043E-2</v>
      </c>
      <c r="E34" s="77">
        <f t="shared" si="0"/>
        <v>2.629200055158043</v>
      </c>
      <c r="F34" s="76">
        <f>分析係数表!C37</f>
        <v>0.51412455642849397</v>
      </c>
      <c r="G34" s="77">
        <f t="shared" si="1"/>
        <v>1.3517363121199006</v>
      </c>
      <c r="H34" s="77">
        <v>1.6562712132376585</v>
      </c>
      <c r="I34" s="77">
        <f t="shared" si="2"/>
        <v>1.6562712132376585</v>
      </c>
      <c r="J34" s="76">
        <f>分析係数表!G37</f>
        <v>0.38383420760226361</v>
      </c>
      <c r="K34" s="78">
        <f t="shared" si="3"/>
        <v>0.63573354870751642</v>
      </c>
      <c r="L34" s="79"/>
      <c r="M34" s="80"/>
      <c r="N34" s="81">
        <f>分析係数表!H37</f>
        <v>4.7982343549447456E-2</v>
      </c>
      <c r="O34" s="82">
        <f t="shared" si="4"/>
        <v>0.55351202596029025</v>
      </c>
      <c r="P34" s="76">
        <f>分析係数表!C37</f>
        <v>0.51412455642849397</v>
      </c>
      <c r="Q34" s="82">
        <f t="shared" si="5"/>
        <v>0.28457412482467126</v>
      </c>
      <c r="R34" s="83">
        <v>0.373977328208282</v>
      </c>
      <c r="S34" s="84">
        <f t="shared" si="6"/>
        <v>2.0302485414459404</v>
      </c>
      <c r="T34" s="85">
        <f>分析係数表!F37</f>
        <v>0.64874544561874981</v>
      </c>
      <c r="U34" s="86">
        <f t="shared" si="7"/>
        <v>1.3171144947371634</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投入係数表!G35</f>
        <v>3.631237838417577E-3</v>
      </c>
      <c r="E35" s="77">
        <f t="shared" si="0"/>
        <v>0.3631237838417577</v>
      </c>
      <c r="F35" s="76">
        <f>分析係数表!C38</f>
        <v>0.46043954090550876</v>
      </c>
      <c r="G35" s="77">
        <f t="shared" si="1"/>
        <v>0.1671965483239701</v>
      </c>
      <c r="H35" s="77">
        <v>0.38130033266656504</v>
      </c>
      <c r="I35" s="77">
        <f t="shared" si="2"/>
        <v>0.38130033266656504</v>
      </c>
      <c r="J35" s="76">
        <f>分析係数表!G38</f>
        <v>0.15768289971091839</v>
      </c>
      <c r="K35" s="78">
        <f t="shared" si="3"/>
        <v>6.0124542115601795E-2</v>
      </c>
      <c r="L35" s="79"/>
      <c r="M35" s="80"/>
      <c r="N35" s="81">
        <f>分析係数表!H38</f>
        <v>4.3205084055974702E-2</v>
      </c>
      <c r="O35" s="82">
        <f t="shared" si="4"/>
        <v>0.49840278399412574</v>
      </c>
      <c r="P35" s="76">
        <f>分析係数表!C38</f>
        <v>0.46043954090550876</v>
      </c>
      <c r="Q35" s="82">
        <f t="shared" si="5"/>
        <v>0.22948434904828272</v>
      </c>
      <c r="R35" s="83">
        <v>0.34429081661230504</v>
      </c>
      <c r="S35" s="84">
        <f t="shared" si="6"/>
        <v>0.72559114927887003</v>
      </c>
      <c r="T35" s="85">
        <f>分析係数表!F38</f>
        <v>0.51649988881476538</v>
      </c>
      <c r="U35" s="86">
        <f t="shared" si="7"/>
        <v>0.37476774792751422</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投入係数表!G36</f>
        <v>0</v>
      </c>
      <c r="E36" s="77">
        <f t="shared" si="0"/>
        <v>0</v>
      </c>
      <c r="F36" s="76">
        <f>分析係数表!C39</f>
        <v>1</v>
      </c>
      <c r="G36" s="77">
        <f t="shared" si="1"/>
        <v>0</v>
      </c>
      <c r="H36" s="77">
        <v>6.6307224788268213E-2</v>
      </c>
      <c r="I36" s="77">
        <f t="shared" si="2"/>
        <v>6.6307224788268213E-2</v>
      </c>
      <c r="J36" s="76">
        <f>分析係数表!G39</f>
        <v>0.35257837611217219</v>
      </c>
      <c r="K36" s="78">
        <f t="shared" si="3"/>
        <v>2.3378493640352375E-2</v>
      </c>
      <c r="L36" s="79"/>
      <c r="M36" s="80"/>
      <c r="N36" s="81">
        <f>分析係数表!H39</f>
        <v>3.7864320821463233E-3</v>
      </c>
      <c r="O36" s="82">
        <f t="shared" si="4"/>
        <v>4.3679310719577945E-2</v>
      </c>
      <c r="P36" s="76">
        <f>分析係数表!C39</f>
        <v>1</v>
      </c>
      <c r="Q36" s="82">
        <f t="shared" si="5"/>
        <v>4.3679310719577945E-2</v>
      </c>
      <c r="R36" s="83">
        <v>6.8496702066721482E-2</v>
      </c>
      <c r="S36" s="84">
        <f t="shared" si="6"/>
        <v>0.13480392685498971</v>
      </c>
      <c r="T36" s="85">
        <f>分析係数表!F39</f>
        <v>0.70335864349932453</v>
      </c>
      <c r="U36" s="86">
        <f t="shared" si="7"/>
        <v>9.4815507131107729E-2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投入係数表!G37</f>
        <v>7.6608393215560694E-5</v>
      </c>
      <c r="E37" s="77">
        <f t="shared" si="0"/>
        <v>7.6608393215560691E-3</v>
      </c>
      <c r="F37" s="76">
        <f>分析係数表!C40</f>
        <v>0.88524546011567695</v>
      </c>
      <c r="G37" s="77">
        <f t="shared" si="1"/>
        <v>6.7817232300831729E-3</v>
      </c>
      <c r="H37" s="77">
        <v>1.1295999422979179E-2</v>
      </c>
      <c r="I37" s="77">
        <f t="shared" si="2"/>
        <v>1.1295999422979179E-2</v>
      </c>
      <c r="J37" s="76">
        <f>分析係数表!G40</f>
        <v>0.51249383412021698</v>
      </c>
      <c r="K37" s="78">
        <f t="shared" si="3"/>
        <v>5.7891300545023583E-3</v>
      </c>
      <c r="L37" s="79"/>
      <c r="M37" s="80"/>
      <c r="N37" s="81">
        <f>分析係数表!H40</f>
        <v>3.2436684093541619E-2</v>
      </c>
      <c r="O37" s="82">
        <f t="shared" si="4"/>
        <v>0.37418128002747159</v>
      </c>
      <c r="P37" s="76">
        <f>分析係数表!C40</f>
        <v>0.88524546011567695</v>
      </c>
      <c r="Q37" s="82">
        <f t="shared" si="5"/>
        <v>0.33124227940459205</v>
      </c>
      <c r="R37" s="83">
        <v>0.33379689560024461</v>
      </c>
      <c r="S37" s="84">
        <f t="shared" si="6"/>
        <v>0.34509289502322377</v>
      </c>
      <c r="T37" s="85">
        <f>分析係数表!F40</f>
        <v>0.70839968994433089</v>
      </c>
      <c r="U37" s="86">
        <f t="shared" si="7"/>
        <v>0.24446369983644325</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投入係数表!G38</f>
        <v>0</v>
      </c>
      <c r="E38" s="77">
        <f t="shared" si="0"/>
        <v>0</v>
      </c>
      <c r="F38" s="76">
        <f>分析係数表!C41</f>
        <v>0.76732784646536523</v>
      </c>
      <c r="G38" s="77">
        <f t="shared" si="1"/>
        <v>0</v>
      </c>
      <c r="H38" s="77">
        <v>2.830465109067802E-3</v>
      </c>
      <c r="I38" s="77">
        <f t="shared" si="2"/>
        <v>2.830465109067802E-3</v>
      </c>
      <c r="J38" s="76">
        <f>分析係数表!G41</f>
        <v>0.44330293713737212</v>
      </c>
      <c r="K38" s="78">
        <f t="shared" si="3"/>
        <v>1.2547534963146089E-3</v>
      </c>
      <c r="L38" s="79"/>
      <c r="M38" s="80"/>
      <c r="N38" s="81">
        <f>分析係数表!H41</f>
        <v>5.3196318442225214E-2</v>
      </c>
      <c r="O38" s="82">
        <f t="shared" si="4"/>
        <v>0.61365910492139575</v>
      </c>
      <c r="P38" s="76">
        <f>分析係数表!C41</f>
        <v>0.76732784646536523</v>
      </c>
      <c r="Q38" s="82">
        <f t="shared" si="5"/>
        <v>0.47087771944319823</v>
      </c>
      <c r="R38" s="83">
        <v>0.47950907951339916</v>
      </c>
      <c r="S38" s="84">
        <f t="shared" si="6"/>
        <v>0.48233954462246698</v>
      </c>
      <c r="T38" s="85">
        <f>分析係数表!F41</f>
        <v>0.5479013319521201</v>
      </c>
      <c r="U38" s="86">
        <f t="shared" si="7"/>
        <v>0.26427447895182871</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投入係数表!G39</f>
        <v>5.9754546708137347E-4</v>
      </c>
      <c r="E39" s="77">
        <f>$C$9*D39</f>
        <v>5.9754546708137346E-2</v>
      </c>
      <c r="F39" s="76">
        <f>分析係数表!C42</f>
        <v>0.61896115066660296</v>
      </c>
      <c r="G39" s="77">
        <f>E39*F39</f>
        <v>3.6985742988029965E-2</v>
      </c>
      <c r="H39" s="77">
        <v>5.7925941390615528E-2</v>
      </c>
      <c r="I39" s="77">
        <f>C39+H39</f>
        <v>5.7925941390615528E-2</v>
      </c>
      <c r="J39" s="76">
        <f>分析係数表!G42</f>
        <v>0.48521299417713759</v>
      </c>
      <c r="K39" s="78">
        <f>I39*J39</f>
        <v>2.8106419462669945E-2</v>
      </c>
      <c r="L39" s="79"/>
      <c r="M39" s="80"/>
      <c r="N39" s="81">
        <f>分析係数表!H42</f>
        <v>1.2030804871176784E-2</v>
      </c>
      <c r="O39" s="82">
        <f t="shared" si="4"/>
        <v>0.13878428366708395</v>
      </c>
      <c r="P39" s="76">
        <f>分析係数表!C42</f>
        <v>0.61896115066660296</v>
      </c>
      <c r="Q39" s="82">
        <f>O39*P39</f>
        <v>8.5902079913018514E-2</v>
      </c>
      <c r="R39" s="83">
        <v>9.2806513658216822E-2</v>
      </c>
      <c r="S39" s="84">
        <f>I39+R39</f>
        <v>0.15073245504883234</v>
      </c>
      <c r="T39" s="85">
        <f>分析係数表!F42</f>
        <v>0.55654305853509045</v>
      </c>
      <c r="U39" s="86">
        <f t="shared" si="7"/>
        <v>8.3889101553380183E-2</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投入係数表!G40</f>
        <v>2.6475860695297778E-2</v>
      </c>
      <c r="E40" s="77">
        <f>$C$9*D40</f>
        <v>2.6475860695297779</v>
      </c>
      <c r="F40" s="76">
        <f>分析係数表!C43</f>
        <v>0.5789580681381028</v>
      </c>
      <c r="G40" s="77">
        <f>E40*F40</f>
        <v>1.5328413160443128</v>
      </c>
      <c r="H40" s="77">
        <v>2.2359399394706809</v>
      </c>
      <c r="I40" s="77">
        <f>C40+H40</f>
        <v>2.2359399394706809</v>
      </c>
      <c r="J40" s="76">
        <f>分析係数表!G43</f>
        <v>0.34272082878953108</v>
      </c>
      <c r="K40" s="78">
        <f>I40*J40</f>
        <v>0.76630318917900575</v>
      </c>
      <c r="L40" s="79"/>
      <c r="M40" s="80"/>
      <c r="N40" s="81">
        <f>分析係数表!H43</f>
        <v>3.3445512318817892E-2</v>
      </c>
      <c r="O40" s="82">
        <f t="shared" si="4"/>
        <v>0.38581886405341953</v>
      </c>
      <c r="P40" s="76">
        <f>分析係数表!C43</f>
        <v>0.5789580681381028</v>
      </c>
      <c r="Q40" s="82">
        <f>O40*P40</f>
        <v>0.22337294418360509</v>
      </c>
      <c r="R40" s="83">
        <v>0.54019409790326012</v>
      </c>
      <c r="S40" s="84">
        <f>I40+R40</f>
        <v>2.7761340373739412</v>
      </c>
      <c r="T40" s="85">
        <f>分析係数表!F43</f>
        <v>0.5990685205379862</v>
      </c>
      <c r="U40" s="86">
        <f t="shared" si="7"/>
        <v>1.6630945105847534</v>
      </c>
      <c r="V40" s="87">
        <f>分析係数表!D43</f>
        <v>0.10839694656488549</v>
      </c>
      <c r="W40" s="167">
        <f t="shared" si="8"/>
        <v>0</v>
      </c>
      <c r="X40" s="76">
        <f>分析係数表!E43</f>
        <v>8.9508360596146849E-2</v>
      </c>
      <c r="Y40" s="166">
        <f t="shared" si="9"/>
        <v>0</v>
      </c>
    </row>
    <row r="41" spans="1:25" x14ac:dyDescent="0.2">
      <c r="A41" s="6" t="s">
        <v>341</v>
      </c>
      <c r="B41" s="5" t="s">
        <v>42</v>
      </c>
      <c r="C41" s="90"/>
      <c r="D41" s="76">
        <f>投入係数表!G41</f>
        <v>1.5321678643112139E-4</v>
      </c>
      <c r="E41" s="77">
        <f>$C$9*D41</f>
        <v>1.5321678643112138E-2</v>
      </c>
      <c r="F41" s="76">
        <f>分析係数表!C44</f>
        <v>0.63630612597919289</v>
      </c>
      <c r="G41" s="77">
        <f>E41*F41</f>
        <v>9.749277980896821E-3</v>
      </c>
      <c r="H41" s="77">
        <v>1.8141182248985498E-2</v>
      </c>
      <c r="I41" s="77">
        <f>C41+H41</f>
        <v>1.8141182248985498E-2</v>
      </c>
      <c r="J41" s="76">
        <f>分析係数表!G44</f>
        <v>0.27264053101016389</v>
      </c>
      <c r="K41" s="78">
        <f>I41*J41</f>
        <v>4.946021561515565E-3</v>
      </c>
      <c r="L41" s="79"/>
      <c r="M41" s="80"/>
      <c r="N41" s="81">
        <f>分析係数表!H44</f>
        <v>0.11349043608928404</v>
      </c>
      <c r="O41" s="82">
        <f t="shared" si="4"/>
        <v>1.3091966035831495</v>
      </c>
      <c r="P41" s="76">
        <f>分析係数表!C44</f>
        <v>0.63630612597919289</v>
      </c>
      <c r="Q41" s="82">
        <f>O41*P41</f>
        <v>0.83304981897111097</v>
      </c>
      <c r="R41" s="83">
        <v>0.84939581699431188</v>
      </c>
      <c r="S41" s="84">
        <f>I41+R41</f>
        <v>0.86753699924329741</v>
      </c>
      <c r="T41" s="85">
        <f>分析係数表!F44</f>
        <v>0.52896909354905619</v>
      </c>
      <c r="U41" s="86">
        <f t="shared" si="7"/>
        <v>0.45890026010999529</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投入係数表!G42</f>
        <v>9.1930071858672838E-4</v>
      </c>
      <c r="E42" s="77">
        <f>$C$9*D42</f>
        <v>9.1930071858672843E-2</v>
      </c>
      <c r="F42" s="76">
        <f>分析係数表!C45</f>
        <v>1</v>
      </c>
      <c r="G42" s="77">
        <f>E42*F42</f>
        <v>9.1930071858672843E-2</v>
      </c>
      <c r="H42" s="77">
        <v>0.12377785583677482</v>
      </c>
      <c r="I42" s="77">
        <f>C42+H42</f>
        <v>0.12377785583677482</v>
      </c>
      <c r="J42" s="76">
        <f>分析係数表!G45</f>
        <v>0</v>
      </c>
      <c r="K42" s="78">
        <f>I42*J42</f>
        <v>0</v>
      </c>
      <c r="L42" s="79"/>
      <c r="M42" s="80"/>
      <c r="N42" s="81">
        <f>分析係数表!H45</f>
        <v>0</v>
      </c>
      <c r="O42" s="82">
        <f t="shared" si="4"/>
        <v>0</v>
      </c>
      <c r="P42" s="76">
        <f>分析係数表!C45</f>
        <v>1</v>
      </c>
      <c r="Q42" s="82">
        <f>O42*P42</f>
        <v>0</v>
      </c>
      <c r="R42" s="83">
        <v>1.645873049315447E-2</v>
      </c>
      <c r="S42" s="84">
        <f>I42+R42</f>
        <v>0.1402365863299293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投入係数表!G43</f>
        <v>6.7108952456831168E-3</v>
      </c>
      <c r="E43" s="77">
        <f>$C$9*D43</f>
        <v>0.67108952456831172</v>
      </c>
      <c r="F43" s="76">
        <f>分析係数表!C46</f>
        <v>0.4351527731358511</v>
      </c>
      <c r="G43" s="77">
        <f>E43*F43</f>
        <v>0.29202646763832074</v>
      </c>
      <c r="H43" s="77">
        <v>0.3497032597693116</v>
      </c>
      <c r="I43" s="77">
        <f>C43+H43</f>
        <v>0.3497032597693116</v>
      </c>
      <c r="J43" s="76">
        <f>分析係数表!G46</f>
        <v>9.2768120033880526E-3</v>
      </c>
      <c r="K43" s="78">
        <f>I43*J43</f>
        <v>3.2441313978518803E-3</v>
      </c>
      <c r="L43" s="79"/>
      <c r="M43" s="80"/>
      <c r="N43" s="81">
        <f>分析係数表!H46</f>
        <v>2.189916413611746E-2</v>
      </c>
      <c r="O43" s="82">
        <f t="shared" si="4"/>
        <v>0.25262314866566976</v>
      </c>
      <c r="P43" s="76">
        <f>分析係数表!C46</f>
        <v>0.4351527731358511</v>
      </c>
      <c r="Q43" s="82">
        <f>O43*P43</f>
        <v>0.10992966370017658</v>
      </c>
      <c r="R43" s="83">
        <v>0.13088653130604766</v>
      </c>
      <c r="S43" s="84">
        <f>I43+R43</f>
        <v>0.48058979107535926</v>
      </c>
      <c r="T43" s="85">
        <f>分析係数表!F46</f>
        <v>0.31347557778405194</v>
      </c>
      <c r="U43" s="86">
        <f t="shared" si="7"/>
        <v>0.15065316243446505</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投入係数表!G44</f>
        <v>0.64973110453981342</v>
      </c>
      <c r="E44" s="91">
        <f>SUM(E5:E43)</f>
        <v>64.973110453981363</v>
      </c>
      <c r="F44" s="92">
        <f>分析係数表!C47</f>
        <v>0.50215200620282352</v>
      </c>
      <c r="G44" s="91">
        <f>SUM(G5:G43)</f>
        <v>15.409895857793149</v>
      </c>
      <c r="H44" s="91">
        <f>SUM(H5:H43)</f>
        <v>18.597345694806673</v>
      </c>
      <c r="I44" s="91">
        <f>SUM(I5:I43)</f>
        <v>118.59734569480672</v>
      </c>
      <c r="J44" s="92">
        <f>分析係数表!G47</f>
        <v>0.20854392305328981</v>
      </c>
      <c r="K44" s="93">
        <f>SUM(K5:K43)</f>
        <v>18.388539660324739</v>
      </c>
      <c r="L44" s="94">
        <f>最終需要_まとめ!$L$33</f>
        <v>0.62733333333333341</v>
      </c>
      <c r="M44" s="91">
        <f>K44*L44</f>
        <v>11.535743880243722</v>
      </c>
      <c r="N44" s="95">
        <f>分析係数表!H47</f>
        <v>1</v>
      </c>
      <c r="O44" s="96">
        <f>SUM(O5:O43)</f>
        <v>11.535743880243722</v>
      </c>
      <c r="P44" s="92">
        <f>分析係数表!C47</f>
        <v>0.50215200620282352</v>
      </c>
      <c r="Q44" s="96">
        <f>SUM(Q5:Q43)</f>
        <v>6.932454614861034</v>
      </c>
      <c r="R44" s="91">
        <f>SUM(R5:R43)</f>
        <v>8.3971565862779389</v>
      </c>
      <c r="S44" s="97">
        <f>SUM(S5:S43)</f>
        <v>126.99450228108464</v>
      </c>
      <c r="T44" s="98">
        <f>分析係数表!F47</f>
        <v>0.44541069554230517</v>
      </c>
      <c r="U44" s="99">
        <f>SUM(U5:U43)</f>
        <v>49.308860732820371</v>
      </c>
      <c r="V44" s="100">
        <f>分析係数表!D47</f>
        <v>5.4742347785855433E-2</v>
      </c>
      <c r="W44" s="164">
        <f>SUM(W5:W43)</f>
        <v>6</v>
      </c>
      <c r="X44" s="92">
        <f>分析係数表!E47</f>
        <v>4.5721861365849166E-2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304</v>
      </c>
      <c r="S2" s="3" t="s">
        <v>153</v>
      </c>
      <c r="U2" s="64" t="s">
        <v>210</v>
      </c>
      <c r="W2" s="3" t="s">
        <v>130</v>
      </c>
      <c r="Y2" s="3" t="s">
        <v>154</v>
      </c>
    </row>
    <row r="3" spans="1:25" ht="44" x14ac:dyDescent="0.2">
      <c r="B3" s="65"/>
      <c r="C3" s="66" t="s">
        <v>228</v>
      </c>
      <c r="D3" s="66" t="s">
        <v>247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投入係数表!H5</f>
        <v>8.5055643879173286E-3</v>
      </c>
      <c r="E5" s="77">
        <f t="shared" ref="E5:E38" si="0">$C$10*D5</f>
        <v>0.85055643879173282</v>
      </c>
      <c r="F5" s="76">
        <f>分析係数表!C8</f>
        <v>8.4659786601364306E-2</v>
      </c>
      <c r="G5" s="77">
        <f t="shared" ref="G5:G38" si="1">E5*F5</f>
        <v>7.2007926600524477E-2</v>
      </c>
      <c r="H5" s="77">
        <f t="array" ref="H5:H43">MMULT(逆行列係数!C5:AO43,'6'!G5:G43)</f>
        <v>7.366557806425518E-2</v>
      </c>
      <c r="I5" s="77">
        <f t="shared" ref="I5:I38" si="2">C5+H5</f>
        <v>7.366557806425518E-2</v>
      </c>
      <c r="J5" s="76">
        <f>分析係数表!G8</f>
        <v>0.11977611940298508</v>
      </c>
      <c r="K5" s="78">
        <f t="shared" ref="K5:K38" si="3">I5*J5</f>
        <v>8.8233770741141474E-3</v>
      </c>
      <c r="L5" s="79" t="s">
        <v>181</v>
      </c>
      <c r="M5" s="80" t="s">
        <v>181</v>
      </c>
      <c r="N5" s="81">
        <f>分析係数表!H8</f>
        <v>1.0788748708637261E-2</v>
      </c>
      <c r="O5" s="82">
        <f t="shared" ref="O5:O43" si="4">$M$44*N5</f>
        <v>0.19536888842930755</v>
      </c>
      <c r="P5" s="76">
        <f>分析係数表!C8</f>
        <v>8.4659786601364306E-2</v>
      </c>
      <c r="Q5" s="82">
        <f t="shared" ref="Q5:Q38" si="5">O5*P5</f>
        <v>1.653988840297093E-2</v>
      </c>
      <c r="R5" s="83">
        <f t="array" ref="R5:R43">MMULT(逆行列係数!C5:AO43,'6'!Q5:Q43)</f>
        <v>2.1472609543568007E-2</v>
      </c>
      <c r="S5" s="84">
        <f t="shared" ref="S5:S38" si="6">I5+R5</f>
        <v>9.5138187607823194E-2</v>
      </c>
      <c r="T5" s="85">
        <f>分析係数表!F8</f>
        <v>0.4513681592039801</v>
      </c>
      <c r="U5" s="86">
        <f t="shared" ref="U5:U43" si="7">S5*T5</f>
        <v>4.2942348610546063E-2</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76">
        <f>投入係数表!H6</f>
        <v>0</v>
      </c>
      <c r="E6" s="77">
        <f t="shared" si="0"/>
        <v>0</v>
      </c>
      <c r="F6" s="76">
        <f>分析係数表!C9</f>
        <v>0.31916038751345532</v>
      </c>
      <c r="G6" s="77">
        <f t="shared" si="1"/>
        <v>0</v>
      </c>
      <c r="H6" s="77">
        <v>4.997847509857177E-4</v>
      </c>
      <c r="I6" s="77">
        <f t="shared" si="2"/>
        <v>4.997847509857177E-4</v>
      </c>
      <c r="J6" s="76">
        <f>分析係数表!G9</f>
        <v>0.24726134585289514</v>
      </c>
      <c r="K6" s="78">
        <f t="shared" si="3"/>
        <v>1.2357745016548262E-4</v>
      </c>
      <c r="L6" s="79"/>
      <c r="M6" s="80"/>
      <c r="N6" s="81">
        <f>分析係数表!H9</f>
        <v>5.7211282597126128E-4</v>
      </c>
      <c r="O6" s="82">
        <f t="shared" si="4"/>
        <v>1.0360149252217904E-2</v>
      </c>
      <c r="P6" s="76">
        <f>分析係数表!C9</f>
        <v>0.31916038751345532</v>
      </c>
      <c r="Q6" s="82">
        <f t="shared" si="5"/>
        <v>3.3065492500351005E-3</v>
      </c>
      <c r="R6" s="83">
        <v>4.0188218091089471E-3</v>
      </c>
      <c r="S6" s="84">
        <f t="shared" si="6"/>
        <v>4.5186065600946648E-3</v>
      </c>
      <c r="T6" s="85">
        <f>分析係数表!F9</f>
        <v>0.67449139280125192</v>
      </c>
      <c r="U6" s="86">
        <f t="shared" si="7"/>
        <v>3.0477612322391242E-3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投入係数表!H7</f>
        <v>0</v>
      </c>
      <c r="E7" s="77">
        <f t="shared" si="0"/>
        <v>0</v>
      </c>
      <c r="F7" s="76">
        <f>分析係数表!C10</f>
        <v>0.62166360683519284</v>
      </c>
      <c r="G7" s="77">
        <f t="shared" si="1"/>
        <v>0</v>
      </c>
      <c r="H7" s="77">
        <v>2.3104638023392554E-3</v>
      </c>
      <c r="I7" s="77">
        <f t="shared" si="2"/>
        <v>2.3104638023392554E-3</v>
      </c>
      <c r="J7" s="76">
        <f>分析係数表!G10</f>
        <v>0.1793598233995585</v>
      </c>
      <c r="K7" s="78">
        <f t="shared" si="3"/>
        <v>4.144043795586413E-4</v>
      </c>
      <c r="L7" s="79"/>
      <c r="M7" s="80"/>
      <c r="N7" s="81">
        <f>分析係数表!H10</f>
        <v>1.0737876843126819E-3</v>
      </c>
      <c r="O7" s="82">
        <f t="shared" si="4"/>
        <v>1.9444767132753712E-2</v>
      </c>
      <c r="P7" s="76">
        <f>分析係数表!C10</f>
        <v>0.62166360683519284</v>
      </c>
      <c r="Q7" s="82">
        <f t="shared" si="5"/>
        <v>1.2088104069818084E-2</v>
      </c>
      <c r="R7" s="83">
        <v>1.9113636661902522E-2</v>
      </c>
      <c r="S7" s="84">
        <f t="shared" si="6"/>
        <v>2.1424100464241778E-2</v>
      </c>
      <c r="T7" s="85">
        <f>分析係数表!F10</f>
        <v>0.51894775570272256</v>
      </c>
      <c r="U7" s="86">
        <f t="shared" si="7"/>
        <v>1.1117988853867927E-2</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投入係数表!H8</f>
        <v>3.9745627980922101E-4</v>
      </c>
      <c r="E8" s="77">
        <f t="shared" si="0"/>
        <v>3.9745627980922099E-2</v>
      </c>
      <c r="F8" s="76">
        <f>分析係数表!C11</f>
        <v>1.1338376983330734E-2</v>
      </c>
      <c r="G8" s="77">
        <f t="shared" si="1"/>
        <v>4.506509134869131E-4</v>
      </c>
      <c r="H8" s="77">
        <v>1.54428899109789E-2</v>
      </c>
      <c r="I8" s="77">
        <f t="shared" si="2"/>
        <v>1.54428899109789E-2</v>
      </c>
      <c r="J8" s="76">
        <f>分析係数表!G11</f>
        <v>0.33809183916250296</v>
      </c>
      <c r="K8" s="78">
        <f t="shared" si="3"/>
        <v>5.2211150519869175E-3</v>
      </c>
      <c r="L8" s="79"/>
      <c r="M8" s="80"/>
      <c r="N8" s="81">
        <f>分析係数表!H11</f>
        <v>-1.9566102119400181E-5</v>
      </c>
      <c r="O8" s="82">
        <f t="shared" si="4"/>
        <v>-3.5431426991169304E-4</v>
      </c>
      <c r="P8" s="76">
        <f>分析係数表!C11</f>
        <v>1.1338376983330734E-2</v>
      </c>
      <c r="Q8" s="82">
        <f t="shared" si="5"/>
        <v>-4.0173487628323735E-6</v>
      </c>
      <c r="R8" s="83">
        <v>2.7164803308373816E-3</v>
      </c>
      <c r="S8" s="84">
        <f t="shared" si="6"/>
        <v>1.815937024181628E-2</v>
      </c>
      <c r="T8" s="85">
        <f>分析係数表!F11</f>
        <v>0.55864858434451581</v>
      </c>
      <c r="U8" s="86">
        <f t="shared" si="7"/>
        <v>1.0144706478178592E-2</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投入係数表!H9</f>
        <v>2.3847376788553257E-3</v>
      </c>
      <c r="E9" s="77">
        <f t="shared" si="0"/>
        <v>0.23847376788553257</v>
      </c>
      <c r="F9" s="76">
        <f>分析係数表!C12</f>
        <v>8.477574226152873E-2</v>
      </c>
      <c r="G9" s="77">
        <f t="shared" si="1"/>
        <v>2.0216790682399535E-2</v>
      </c>
      <c r="H9" s="77">
        <v>2.2162018663113722E-2</v>
      </c>
      <c r="I9" s="77">
        <f t="shared" si="2"/>
        <v>2.2162018663113722E-2</v>
      </c>
      <c r="J9" s="76">
        <f>分析係数表!G12</f>
        <v>0.1365084958708076</v>
      </c>
      <c r="K9" s="78">
        <f t="shared" si="3"/>
        <v>3.0253038331624206E-3</v>
      </c>
      <c r="L9" s="79"/>
      <c r="M9" s="80"/>
      <c r="N9" s="81">
        <f>分析係数表!H12</f>
        <v>8.9702751776602072E-2</v>
      </c>
      <c r="O9" s="82">
        <f t="shared" si="4"/>
        <v>1.6243892018371477</v>
      </c>
      <c r="P9" s="76">
        <f>分析係数表!C12</f>
        <v>8.477574226152873E-2</v>
      </c>
      <c r="Q9" s="82">
        <f t="shared" si="5"/>
        <v>0.13770880030735641</v>
      </c>
      <c r="R9" s="83">
        <v>0.15623380931610398</v>
      </c>
      <c r="S9" s="84">
        <f t="shared" si="6"/>
        <v>0.17839582797921771</v>
      </c>
      <c r="T9" s="85">
        <f>分析係数表!F12</f>
        <v>0.34033278686012841</v>
      </c>
      <c r="U9" s="86">
        <f t="shared" si="7"/>
        <v>6.0713949300387232E-2</v>
      </c>
      <c r="V9" s="87">
        <f>分析係数表!D12</f>
        <v>4.8339896119018802E-2</v>
      </c>
      <c r="W9" s="167">
        <f t="shared" si="8"/>
        <v>0</v>
      </c>
      <c r="X9" s="76">
        <f>分析係数表!E12</f>
        <v>5.0155515038227586E-2</v>
      </c>
      <c r="Y9" s="166">
        <f t="shared" si="9"/>
        <v>0</v>
      </c>
    </row>
    <row r="10" spans="1:25" x14ac:dyDescent="0.2">
      <c r="A10" s="6" t="s">
        <v>224</v>
      </c>
      <c r="B10" s="5" t="s">
        <v>28</v>
      </c>
      <c r="C10" s="75">
        <f>最終需要_まとめ!C11</f>
        <v>100</v>
      </c>
      <c r="D10" s="76">
        <f>投入係数表!H10</f>
        <v>0.24570747217806041</v>
      </c>
      <c r="E10" s="77">
        <f t="shared" si="0"/>
        <v>24.570747217806041</v>
      </c>
      <c r="F10" s="76">
        <f>分析係数表!C13</f>
        <v>0</v>
      </c>
      <c r="G10" s="77">
        <f t="shared" si="1"/>
        <v>0</v>
      </c>
      <c r="H10" s="77">
        <v>0</v>
      </c>
      <c r="I10" s="77">
        <f t="shared" si="2"/>
        <v>100</v>
      </c>
      <c r="J10" s="76">
        <f>分析係数表!G13</f>
        <v>0.24491255961844197</v>
      </c>
      <c r="K10" s="78">
        <f t="shared" si="3"/>
        <v>24.491255961844196</v>
      </c>
      <c r="L10" s="79"/>
      <c r="M10" s="80"/>
      <c r="N10" s="81">
        <f>分析係数表!H13</f>
        <v>1.4239426478414675E-2</v>
      </c>
      <c r="O10" s="82">
        <f t="shared" si="4"/>
        <v>0.25785575307093372</v>
      </c>
      <c r="P10" s="76">
        <f>分析係数表!C13</f>
        <v>0</v>
      </c>
      <c r="Q10" s="82">
        <f t="shared" si="5"/>
        <v>0</v>
      </c>
      <c r="R10" s="83">
        <v>0</v>
      </c>
      <c r="S10" s="84">
        <f t="shared" si="6"/>
        <v>100</v>
      </c>
      <c r="T10" s="85">
        <f>分析係数表!F13</f>
        <v>0.38322734499205086</v>
      </c>
      <c r="U10" s="86">
        <f t="shared" si="7"/>
        <v>38.322734499205083</v>
      </c>
      <c r="V10" s="87">
        <f>分析係数表!D13</f>
        <v>0.15429252782193958</v>
      </c>
      <c r="W10" s="167">
        <f t="shared" si="8"/>
        <v>15</v>
      </c>
      <c r="X10" s="76">
        <f>分析係数表!E13</f>
        <v>0.15087440381558029</v>
      </c>
      <c r="Y10" s="166">
        <f t="shared" si="9"/>
        <v>15</v>
      </c>
    </row>
    <row r="11" spans="1:25" x14ac:dyDescent="0.2">
      <c r="A11" s="6" t="s">
        <v>225</v>
      </c>
      <c r="B11" s="5" t="s">
        <v>268</v>
      </c>
      <c r="C11" s="90"/>
      <c r="D11" s="76">
        <f>投入係数表!H11</f>
        <v>6.2798092209856915E-3</v>
      </c>
      <c r="E11" s="77">
        <f t="shared" si="0"/>
        <v>0.62798092209856915</v>
      </c>
      <c r="F11" s="76">
        <f>分析係数表!C14</f>
        <v>0.10751143043762246</v>
      </c>
      <c r="G11" s="77">
        <f t="shared" si="1"/>
        <v>6.7515127222354324E-2</v>
      </c>
      <c r="H11" s="77">
        <v>9.3903248597877728E-2</v>
      </c>
      <c r="I11" s="77">
        <f t="shared" si="2"/>
        <v>9.3903248597877728E-2</v>
      </c>
      <c r="J11" s="76">
        <f>分析係数表!G14</f>
        <v>0.16229985443959244</v>
      </c>
      <c r="K11" s="78">
        <f t="shared" si="3"/>
        <v>1.5240483578840417E-2</v>
      </c>
      <c r="L11" s="79"/>
      <c r="M11" s="80"/>
      <c r="N11" s="81">
        <f>分析係数表!H14</f>
        <v>1.1512694487055067E-3</v>
      </c>
      <c r="O11" s="82">
        <f t="shared" si="4"/>
        <v>2.0847851641604017E-2</v>
      </c>
      <c r="P11" s="76">
        <f>分析係数表!C14</f>
        <v>0.10751143043762246</v>
      </c>
      <c r="Q11" s="82">
        <f t="shared" si="5"/>
        <v>2.2413823515401833E-3</v>
      </c>
      <c r="R11" s="83">
        <v>1.3277665744265844E-2</v>
      </c>
      <c r="S11" s="84">
        <f t="shared" si="6"/>
        <v>0.10718091434214358</v>
      </c>
      <c r="T11" s="85">
        <f>分析係数表!F14</f>
        <v>0.30163027656477437</v>
      </c>
      <c r="U11" s="86">
        <f t="shared" si="7"/>
        <v>3.2329008835486159E-2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投入係数表!H12</f>
        <v>0.11406995230524643</v>
      </c>
      <c r="E12" s="77">
        <f t="shared" si="0"/>
        <v>11.406995230524643</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0.14892537392928282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投入係数表!H13</f>
        <v>6.1208267090620029E-3</v>
      </c>
      <c r="E13" s="77">
        <f t="shared" si="0"/>
        <v>0.61208267090620028</v>
      </c>
      <c r="F13" s="76">
        <f>分析係数表!C16</f>
        <v>7.3204631810756426E-2</v>
      </c>
      <c r="G13" s="77">
        <f t="shared" si="1"/>
        <v>4.4807286561432784E-2</v>
      </c>
      <c r="H13" s="77">
        <v>6.3114658695620079E-2</v>
      </c>
      <c r="I13" s="77">
        <f t="shared" si="2"/>
        <v>6.3114658695620079E-2</v>
      </c>
      <c r="J13" s="76">
        <f>分析係数表!G16</f>
        <v>3.3405954974582423E-2</v>
      </c>
      <c r="K13" s="78">
        <f t="shared" si="3"/>
        <v>2.1084054466220213E-3</v>
      </c>
      <c r="L13" s="79"/>
      <c r="M13" s="80"/>
      <c r="N13" s="81">
        <f>分析係数表!H16</f>
        <v>1.6620229784303289E-2</v>
      </c>
      <c r="O13" s="82">
        <f t="shared" si="4"/>
        <v>0.3009687134337885</v>
      </c>
      <c r="P13" s="76">
        <f>分析係数表!C16</f>
        <v>7.3204631810756426E-2</v>
      </c>
      <c r="Q13" s="82">
        <f t="shared" si="5"/>
        <v>2.2032303853477549E-2</v>
      </c>
      <c r="R13" s="83">
        <v>2.8131723700996848E-2</v>
      </c>
      <c r="S13" s="84">
        <f t="shared" si="6"/>
        <v>9.1246382396616921E-2</v>
      </c>
      <c r="T13" s="85">
        <f>分析係数表!F16</f>
        <v>0.2888106809675437</v>
      </c>
      <c r="U13" s="86">
        <f t="shared" si="7"/>
        <v>2.6352929835791825E-2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投入係数表!H14</f>
        <v>1.0731319554848967E-2</v>
      </c>
      <c r="E14" s="77">
        <f t="shared" si="0"/>
        <v>1.0731319554848966</v>
      </c>
      <c r="F14" s="76">
        <f>分析係数表!C17</f>
        <v>9.4677137870855188E-2</v>
      </c>
      <c r="G14" s="77">
        <f t="shared" si="1"/>
        <v>0.10160106210306399</v>
      </c>
      <c r="H14" s="77">
        <v>0.11635133647798052</v>
      </c>
      <c r="I14" s="77">
        <f t="shared" si="2"/>
        <v>0.11635133647798052</v>
      </c>
      <c r="J14" s="76">
        <f>分析係数表!G17</f>
        <v>0.22277835489659081</v>
      </c>
      <c r="K14" s="78">
        <f t="shared" si="3"/>
        <v>2.5920559330584195E-2</v>
      </c>
      <c r="L14" s="79"/>
      <c r="M14" s="80"/>
      <c r="N14" s="81">
        <f>分析係数表!H17</f>
        <v>2.9857871834204678E-3</v>
      </c>
      <c r="O14" s="82">
        <f t="shared" si="4"/>
        <v>5.4068357588524359E-2</v>
      </c>
      <c r="P14" s="76">
        <f>分析係数表!C17</f>
        <v>9.4677137870855188E-2</v>
      </c>
      <c r="Q14" s="82">
        <f t="shared" si="5"/>
        <v>5.11903734585942E-3</v>
      </c>
      <c r="R14" s="83">
        <v>1.2176389004929365E-2</v>
      </c>
      <c r="S14" s="84">
        <f t="shared" si="6"/>
        <v>0.12852772548290989</v>
      </c>
      <c r="T14" s="85">
        <f>分析係数表!F17</f>
        <v>0.35642648030975543</v>
      </c>
      <c r="U14" s="86">
        <f t="shared" si="7"/>
        <v>4.5810684816092032E-2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投入係数表!H15</f>
        <v>7.1542130365659774E-4</v>
      </c>
      <c r="E15" s="77">
        <f t="shared" si="0"/>
        <v>7.1542130365659776E-2</v>
      </c>
      <c r="F15" s="76">
        <f>分析係数表!C18</f>
        <v>9.0734209682590605E-2</v>
      </c>
      <c r="G15" s="77">
        <f t="shared" si="1"/>
        <v>6.4913186577370066E-3</v>
      </c>
      <c r="H15" s="77">
        <v>9.3794421642899115E-3</v>
      </c>
      <c r="I15" s="77">
        <f t="shared" si="2"/>
        <v>9.3794421642899115E-3</v>
      </c>
      <c r="J15" s="76">
        <f>分析係数表!G18</f>
        <v>0.21565293431791682</v>
      </c>
      <c r="K15" s="78">
        <f t="shared" si="3"/>
        <v>2.022704224994312E-3</v>
      </c>
      <c r="L15" s="79"/>
      <c r="M15" s="80"/>
      <c r="N15" s="81">
        <f>分析係数表!H18</f>
        <v>4.3984597564411608E-4</v>
      </c>
      <c r="O15" s="82">
        <f t="shared" si="4"/>
        <v>7.9649847876148584E-3</v>
      </c>
      <c r="P15" s="76">
        <f>分析係数表!C18</f>
        <v>9.0734209682590605E-2</v>
      </c>
      <c r="Q15" s="82">
        <f t="shared" si="5"/>
        <v>7.2269659983809098E-4</v>
      </c>
      <c r="R15" s="83">
        <v>2.0909635218570046E-3</v>
      </c>
      <c r="S15" s="84">
        <f t="shared" si="6"/>
        <v>1.1470405686146917E-2</v>
      </c>
      <c r="T15" s="85">
        <f>分析係数表!F18</f>
        <v>0.45924018655266224</v>
      </c>
      <c r="U15" s="86">
        <f t="shared" si="7"/>
        <v>5.2676712471408276E-3</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投入係数表!H16</f>
        <v>1.5898251192368839E-4</v>
      </c>
      <c r="E16" s="77">
        <f t="shared" si="0"/>
        <v>1.5898251192368838E-2</v>
      </c>
      <c r="F16" s="76">
        <f>分析係数表!C19</f>
        <v>0.38367313932924796</v>
      </c>
      <c r="G16" s="77">
        <f t="shared" si="1"/>
        <v>6.0997319448211117E-3</v>
      </c>
      <c r="H16" s="77">
        <v>2.0301569868665333E-2</v>
      </c>
      <c r="I16" s="77">
        <f t="shared" si="2"/>
        <v>2.0301569868665333E-2</v>
      </c>
      <c r="J16" s="76">
        <f>分析係数表!G19</f>
        <v>5.766363928853338E-2</v>
      </c>
      <c r="K16" s="78">
        <f t="shared" si="3"/>
        <v>1.1706624018976758E-3</v>
      </c>
      <c r="L16" s="79"/>
      <c r="M16" s="80"/>
      <c r="N16" s="81">
        <f>分析係数表!H19</f>
        <v>-1.1191810412296904E-4</v>
      </c>
      <c r="O16" s="82">
        <f t="shared" si="4"/>
        <v>-2.0266776238948843E-3</v>
      </c>
      <c r="P16" s="76">
        <f>分析係数表!C19</f>
        <v>0.38367313932924796</v>
      </c>
      <c r="Q16" s="82">
        <f t="shared" si="5"/>
        <v>-7.7758176636809112E-4</v>
      </c>
      <c r="R16" s="83">
        <v>6.9408324182826837E-3</v>
      </c>
      <c r="S16" s="84">
        <f t="shared" si="6"/>
        <v>2.7242402286948016E-2</v>
      </c>
      <c r="T16" s="85">
        <f>分析係数表!F19</f>
        <v>0.24005843022564122</v>
      </c>
      <c r="U16" s="86">
        <f t="shared" si="7"/>
        <v>6.5397683285801592E-3</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投入係数表!H17</f>
        <v>0</v>
      </c>
      <c r="E17" s="77">
        <f t="shared" si="0"/>
        <v>0</v>
      </c>
      <c r="F17" s="76">
        <f>分析係数表!C20</f>
        <v>5.6760594962254274E-2</v>
      </c>
      <c r="G17" s="77">
        <f t="shared" si="1"/>
        <v>0</v>
      </c>
      <c r="H17" s="77">
        <v>1.2368271839083066E-3</v>
      </c>
      <c r="I17" s="77">
        <f t="shared" si="2"/>
        <v>1.2368271839083066E-3</v>
      </c>
      <c r="J17" s="76">
        <f>分析係数表!G20</f>
        <v>0.10000544691976687</v>
      </c>
      <c r="K17" s="78">
        <f t="shared" si="3"/>
        <v>1.2368945528926689E-4</v>
      </c>
      <c r="L17" s="79"/>
      <c r="M17" s="80"/>
      <c r="N17" s="81">
        <f>分析係数表!H20</f>
        <v>5.4785085934320511E-4</v>
      </c>
      <c r="O17" s="82">
        <f t="shared" si="4"/>
        <v>9.9207995575274054E-3</v>
      </c>
      <c r="P17" s="76">
        <f>分析係数表!C20</f>
        <v>5.6760594962254274E-2</v>
      </c>
      <c r="Q17" s="82">
        <f t="shared" si="5"/>
        <v>5.6311048538652451E-4</v>
      </c>
      <c r="R17" s="83">
        <v>1.882647037854873E-3</v>
      </c>
      <c r="S17" s="84">
        <f t="shared" si="6"/>
        <v>3.1194742217631796E-3</v>
      </c>
      <c r="T17" s="85">
        <f>分析係数表!F20</f>
        <v>0.22277901846505802</v>
      </c>
      <c r="U17" s="86">
        <f t="shared" si="7"/>
        <v>6.9495340525145186E-4</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投入係数表!H18</f>
        <v>2.46422893481717E-3</v>
      </c>
      <c r="E18" s="77">
        <f t="shared" si="0"/>
        <v>0.246422893481717</v>
      </c>
      <c r="F18" s="76">
        <f>分析係数表!C21</f>
        <v>0.13737850556345566</v>
      </c>
      <c r="G18" s="77">
        <f t="shared" si="1"/>
        <v>3.38532088431409E-2</v>
      </c>
      <c r="H18" s="77">
        <v>4.3855453483039479E-2</v>
      </c>
      <c r="I18" s="77">
        <f t="shared" si="2"/>
        <v>4.3855453483039479E-2</v>
      </c>
      <c r="J18" s="76">
        <f>分析係数表!G21</f>
        <v>0.2851571527617287</v>
      </c>
      <c r="K18" s="78">
        <f t="shared" si="3"/>
        <v>1.2505696248297976E-2</v>
      </c>
      <c r="L18" s="79"/>
      <c r="M18" s="80"/>
      <c r="N18" s="81">
        <f>分析係数表!H21</f>
        <v>9.156935791879285E-4</v>
      </c>
      <c r="O18" s="82">
        <f t="shared" si="4"/>
        <v>1.6581907831867235E-2</v>
      </c>
      <c r="P18" s="76">
        <f>分析係数表!C21</f>
        <v>0.13737850556345566</v>
      </c>
      <c r="Q18" s="82">
        <f t="shared" si="5"/>
        <v>2.2779977173328818E-3</v>
      </c>
      <c r="R18" s="83">
        <v>7.0104350541726557E-3</v>
      </c>
      <c r="S18" s="84">
        <f t="shared" si="6"/>
        <v>5.0865888537212134E-2</v>
      </c>
      <c r="T18" s="85">
        <f>分析係数表!F21</f>
        <v>0.4258002079963023</v>
      </c>
      <c r="U18" s="86">
        <f t="shared" si="7"/>
        <v>2.1658705919061657E-2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投入係数表!H19</f>
        <v>0</v>
      </c>
      <c r="E19" s="77">
        <f t="shared" si="0"/>
        <v>0</v>
      </c>
      <c r="F19" s="76">
        <f>分析係数表!C22</f>
        <v>5.5142937219730959E-2</v>
      </c>
      <c r="G19" s="77">
        <f t="shared" si="1"/>
        <v>0</v>
      </c>
      <c r="H19" s="77">
        <v>1.9729988173449137E-3</v>
      </c>
      <c r="I19" s="77">
        <f t="shared" si="2"/>
        <v>1.9729988173449137E-3</v>
      </c>
      <c r="J19" s="76">
        <f>分析係数表!G22</f>
        <v>0.19463487332339791</v>
      </c>
      <c r="K19" s="78">
        <f t="shared" si="3"/>
        <v>3.8401437488114117E-4</v>
      </c>
      <c r="L19" s="79"/>
      <c r="M19" s="80"/>
      <c r="N19" s="81">
        <f>分析係数表!H22</f>
        <v>4.3045424662680399E-5</v>
      </c>
      <c r="O19" s="82">
        <f t="shared" si="4"/>
        <v>7.7949139380572468E-4</v>
      </c>
      <c r="P19" s="76">
        <f>分析係数表!C22</f>
        <v>5.5142937219730959E-2</v>
      </c>
      <c r="Q19" s="82">
        <f t="shared" si="5"/>
        <v>4.2983444991949659E-5</v>
      </c>
      <c r="R19" s="83">
        <v>9.0100197471283379E-4</v>
      </c>
      <c r="S19" s="84">
        <f t="shared" si="6"/>
        <v>2.8740007920577473E-3</v>
      </c>
      <c r="T19" s="85">
        <f>分析係数表!F22</f>
        <v>0.4128663686040735</v>
      </c>
      <c r="U19" s="86">
        <f t="shared" si="7"/>
        <v>1.1865782703821132E-3</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投入係数表!H20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4.5352226548696709E-4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投入係数表!H21</f>
        <v>0</v>
      </c>
      <c r="E21" s="77">
        <f t="shared" si="0"/>
        <v>0</v>
      </c>
      <c r="F21" s="76">
        <f>分析係数表!C24</f>
        <v>1</v>
      </c>
      <c r="G21" s="77">
        <f t="shared" si="1"/>
        <v>0</v>
      </c>
      <c r="H21" s="77">
        <v>3.727763726670999E-2</v>
      </c>
      <c r="I21" s="77">
        <f t="shared" si="2"/>
        <v>3.727763726670999E-2</v>
      </c>
      <c r="J21" s="76">
        <f>分析係数表!G24</f>
        <v>0.20831345678476951</v>
      </c>
      <c r="K21" s="78">
        <f t="shared" si="3"/>
        <v>7.7654334797971044E-3</v>
      </c>
      <c r="L21" s="79"/>
      <c r="M21" s="80"/>
      <c r="N21" s="81">
        <f>分析係数表!H24</f>
        <v>3.2557993926681905E-4</v>
      </c>
      <c r="O21" s="82">
        <f t="shared" si="4"/>
        <v>5.8957894513305721E-3</v>
      </c>
      <c r="P21" s="76">
        <f>分析係数表!C24</f>
        <v>1</v>
      </c>
      <c r="Q21" s="82">
        <f t="shared" si="5"/>
        <v>5.8957894513305721E-3</v>
      </c>
      <c r="R21" s="83">
        <v>3.110889675592771E-2</v>
      </c>
      <c r="S21" s="84">
        <f t="shared" si="6"/>
        <v>6.8386534022637696E-2</v>
      </c>
      <c r="T21" s="85">
        <f>分析係数表!F24</f>
        <v>0.39224380935860187</v>
      </c>
      <c r="U21" s="86">
        <f t="shared" si="7"/>
        <v>2.682419461387104E-2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投入係数表!H22</f>
        <v>0</v>
      </c>
      <c r="E22" s="77">
        <f t="shared" si="0"/>
        <v>0</v>
      </c>
      <c r="F22" s="76">
        <f>分析係数表!C25</f>
        <v>5.3881637957861162E-2</v>
      </c>
      <c r="G22" s="77">
        <f t="shared" si="1"/>
        <v>0</v>
      </c>
      <c r="H22" s="77">
        <v>3.9566074058877731E-3</v>
      </c>
      <c r="I22" s="77">
        <f t="shared" si="2"/>
        <v>3.9566074058877731E-3</v>
      </c>
      <c r="J22" s="76">
        <f>分析係数表!G25</f>
        <v>0.19694753074216123</v>
      </c>
      <c r="K22" s="78">
        <f t="shared" si="3"/>
        <v>7.7924405870574503E-4</v>
      </c>
      <c r="L22" s="79"/>
      <c r="M22" s="80"/>
      <c r="N22" s="81">
        <f>分析係数表!H25</f>
        <v>5.0793601101962874E-4</v>
      </c>
      <c r="O22" s="82">
        <f t="shared" si="4"/>
        <v>9.1979984469075515E-3</v>
      </c>
      <c r="P22" s="76">
        <f>分析係数表!C25</f>
        <v>5.3881637957861162E-2</v>
      </c>
      <c r="Q22" s="82">
        <f t="shared" si="5"/>
        <v>4.9560322225324191E-4</v>
      </c>
      <c r="R22" s="83">
        <v>4.2947134913813379E-3</v>
      </c>
      <c r="S22" s="84">
        <f t="shared" si="6"/>
        <v>8.2513208972691109E-3</v>
      </c>
      <c r="T22" s="85">
        <f>分析係数表!F25</f>
        <v>0.35040132853584277</v>
      </c>
      <c r="U22" s="86">
        <f t="shared" si="7"/>
        <v>2.8912738045786587E-3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投入係数表!H23</f>
        <v>0</v>
      </c>
      <c r="E23" s="77">
        <f t="shared" si="0"/>
        <v>0</v>
      </c>
      <c r="F23" s="76">
        <f>分析係数表!C26</f>
        <v>0.84177658262309296</v>
      </c>
      <c r="G23" s="77">
        <f t="shared" si="1"/>
        <v>0</v>
      </c>
      <c r="H23" s="77">
        <v>2.9155031055228216E-2</v>
      </c>
      <c r="I23" s="77">
        <f t="shared" si="2"/>
        <v>2.9155031055228216E-2</v>
      </c>
      <c r="J23" s="76">
        <f>分析係数表!G26</f>
        <v>0.19643330946147433</v>
      </c>
      <c r="K23" s="78">
        <f t="shared" si="3"/>
        <v>5.7270192376305384E-3</v>
      </c>
      <c r="L23" s="79"/>
      <c r="M23" s="80"/>
      <c r="N23" s="81">
        <f>分析係数表!H26</f>
        <v>1.0240897849294056E-2</v>
      </c>
      <c r="O23" s="82">
        <f t="shared" si="4"/>
        <v>0.18544808887178013</v>
      </c>
      <c r="P23" s="76">
        <f>分析係数表!C26</f>
        <v>0.84177658262309296</v>
      </c>
      <c r="Q23" s="82">
        <f t="shared" si="5"/>
        <v>0.1561058585044707</v>
      </c>
      <c r="R23" s="83">
        <v>0.18574628337054425</v>
      </c>
      <c r="S23" s="84">
        <f t="shared" si="6"/>
        <v>0.21490131442577246</v>
      </c>
      <c r="T23" s="85">
        <f>分析係数表!F26</f>
        <v>0.3347664275567348</v>
      </c>
      <c r="U23" s="86">
        <f t="shared" si="7"/>
        <v>7.1941745307562449E-2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投入係数表!H24</f>
        <v>0</v>
      </c>
      <c r="E24" s="77">
        <f t="shared" si="0"/>
        <v>0</v>
      </c>
      <c r="F24" s="76">
        <f>分析係数表!C27</f>
        <v>0.24324710590252963</v>
      </c>
      <c r="G24" s="77">
        <f t="shared" si="1"/>
        <v>0</v>
      </c>
      <c r="H24" s="77">
        <v>1.6117796560445115E-3</v>
      </c>
      <c r="I24" s="77">
        <f t="shared" si="2"/>
        <v>1.6117796560445115E-3</v>
      </c>
      <c r="J24" s="76">
        <f>分析係数表!G27</f>
        <v>0.17095686135274277</v>
      </c>
      <c r="K24" s="78">
        <f t="shared" si="3"/>
        <v>2.7554479118957297E-4</v>
      </c>
      <c r="L24" s="79"/>
      <c r="M24" s="80"/>
      <c r="N24" s="81">
        <f>分析係数表!H27</f>
        <v>1.1085370816767366E-2</v>
      </c>
      <c r="O24" s="82">
        <f t="shared" si="4"/>
        <v>0.20074029276116878</v>
      </c>
      <c r="P24" s="76">
        <f>分析係数表!C27</f>
        <v>0.24324710590252963</v>
      </c>
      <c r="Q24" s="82">
        <f t="shared" si="5"/>
        <v>4.8829495252180825E-2</v>
      </c>
      <c r="R24" s="83">
        <v>4.9923974388279217E-2</v>
      </c>
      <c r="S24" s="84">
        <f t="shared" si="6"/>
        <v>5.1535754044323728E-2</v>
      </c>
      <c r="T24" s="85">
        <f>分析係数表!F27</f>
        <v>0.32207527072607844</v>
      </c>
      <c r="U24" s="86">
        <f t="shared" si="7"/>
        <v>1.6598391935898158E-2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投入係数表!H25</f>
        <v>0</v>
      </c>
      <c r="E25" s="77">
        <f t="shared" si="0"/>
        <v>0</v>
      </c>
      <c r="F25" s="76">
        <f>分析係数表!C28</f>
        <v>6.4266243880729879E-2</v>
      </c>
      <c r="G25" s="77">
        <f t="shared" si="1"/>
        <v>0</v>
      </c>
      <c r="H25" s="77">
        <v>7.7144996244559857E-3</v>
      </c>
      <c r="I25" s="77">
        <f t="shared" si="2"/>
        <v>7.7144996244559857E-3</v>
      </c>
      <c r="J25" s="76">
        <f>分析係数表!G28</f>
        <v>0.12485076971410619</v>
      </c>
      <c r="K25" s="78">
        <f t="shared" si="3"/>
        <v>9.6316121607251299E-4</v>
      </c>
      <c r="L25" s="79"/>
      <c r="M25" s="80"/>
      <c r="N25" s="81">
        <f>分析係数表!H28</f>
        <v>2.0224305794696803E-2</v>
      </c>
      <c r="O25" s="82">
        <f t="shared" si="4"/>
        <v>0.36623340195152237</v>
      </c>
      <c r="P25" s="76">
        <f>分析係数表!C28</f>
        <v>6.4266243880729879E-2</v>
      </c>
      <c r="Q25" s="82">
        <f t="shared" si="5"/>
        <v>2.3536445127085911E-2</v>
      </c>
      <c r="R25" s="83">
        <v>2.7037988819465678E-2</v>
      </c>
      <c r="S25" s="84">
        <f t="shared" si="6"/>
        <v>3.4752488443921661E-2</v>
      </c>
      <c r="T25" s="85">
        <f>分析係数表!F28</f>
        <v>0.21344643418158971</v>
      </c>
      <c r="U25" s="86">
        <f t="shared" si="7"/>
        <v>7.4177947372919819E-3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投入係数表!H26</f>
        <v>1.6852146263910971E-2</v>
      </c>
      <c r="E26" s="77">
        <f t="shared" si="0"/>
        <v>1.6852146263910972</v>
      </c>
      <c r="F26" s="76">
        <f>分析係数表!C29</f>
        <v>0.2704472217012498</v>
      </c>
      <c r="G26" s="77">
        <f t="shared" si="1"/>
        <v>0.4557616136777819</v>
      </c>
      <c r="H26" s="77">
        <v>0.50463719867797985</v>
      </c>
      <c r="I26" s="77">
        <f t="shared" si="2"/>
        <v>0.50463719867797985</v>
      </c>
      <c r="J26" s="76">
        <f>分析係数表!G29</f>
        <v>0.25613918980110767</v>
      </c>
      <c r="K26" s="78">
        <f t="shared" si="3"/>
        <v>0.12925736321287837</v>
      </c>
      <c r="L26" s="79"/>
      <c r="M26" s="80"/>
      <c r="N26" s="81">
        <f>分析係数表!H29</f>
        <v>1.0092978117271389E-2</v>
      </c>
      <c r="O26" s="82">
        <f t="shared" si="4"/>
        <v>0.18276947299124774</v>
      </c>
      <c r="P26" s="76">
        <f>分析係数表!C29</f>
        <v>0.2704472217012498</v>
      </c>
      <c r="Q26" s="82">
        <f t="shared" si="5"/>
        <v>4.9429496182284566E-2</v>
      </c>
      <c r="R26" s="83">
        <v>7.7767584796989392E-2</v>
      </c>
      <c r="S26" s="84">
        <f t="shared" si="6"/>
        <v>0.58240478347496927</v>
      </c>
      <c r="T26" s="85">
        <f>分析係数表!F29</f>
        <v>0.41878853321258142</v>
      </c>
      <c r="U26" s="86">
        <f t="shared" si="7"/>
        <v>0.24390444500747346</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投入係数表!H27</f>
        <v>2.3847376788553257E-3</v>
      </c>
      <c r="E27" s="77">
        <f t="shared" si="0"/>
        <v>0.23847376788553257</v>
      </c>
      <c r="F27" s="76">
        <f>分析係数表!C30</f>
        <v>1</v>
      </c>
      <c r="G27" s="77">
        <f t="shared" si="1"/>
        <v>0.23847376788553257</v>
      </c>
      <c r="H27" s="77">
        <v>0.34396384997400425</v>
      </c>
      <c r="I27" s="77">
        <f t="shared" si="2"/>
        <v>0.34396384997400425</v>
      </c>
      <c r="J27" s="76">
        <f>分析係数表!G30</f>
        <v>0.34447816919378449</v>
      </c>
      <c r="K27" s="78">
        <f t="shared" si="3"/>
        <v>0.11848803730789054</v>
      </c>
      <c r="L27" s="79"/>
      <c r="M27" s="80"/>
      <c r="N27" s="81">
        <f>分析係数表!H30</f>
        <v>0</v>
      </c>
      <c r="O27" s="82">
        <f t="shared" si="4"/>
        <v>0</v>
      </c>
      <c r="P27" s="76">
        <f>分析係数表!C30</f>
        <v>1</v>
      </c>
      <c r="Q27" s="82">
        <f t="shared" si="5"/>
        <v>0</v>
      </c>
      <c r="R27" s="83">
        <v>7.3357588284232916E-2</v>
      </c>
      <c r="S27" s="84">
        <f t="shared" si="6"/>
        <v>0.4173214382582372</v>
      </c>
      <c r="T27" s="85">
        <f>分析係数表!F30</f>
        <v>0.44033965000872966</v>
      </c>
      <c r="U27" s="86">
        <f t="shared" si="7"/>
        <v>0.18376317606377185</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投入係数表!H28</f>
        <v>3.0763116057233704E-2</v>
      </c>
      <c r="E28" s="77">
        <f t="shared" si="0"/>
        <v>3.0763116057233706</v>
      </c>
      <c r="F28" s="76">
        <f>分析係数表!C31</f>
        <v>1</v>
      </c>
      <c r="G28" s="77">
        <f t="shared" si="1"/>
        <v>3.0763116057233706</v>
      </c>
      <c r="H28" s="77">
        <v>3.5260716812094697</v>
      </c>
      <c r="I28" s="77">
        <f t="shared" si="2"/>
        <v>3.5260716812094697</v>
      </c>
      <c r="J28" s="76">
        <f>分析係数表!G31</f>
        <v>7.060016576471162E-2</v>
      </c>
      <c r="K28" s="78">
        <f t="shared" si="3"/>
        <v>0.24894124519164396</v>
      </c>
      <c r="L28" s="79"/>
      <c r="M28" s="80"/>
      <c r="N28" s="81">
        <f>分析係数表!H31</f>
        <v>2.2204395329180102E-2</v>
      </c>
      <c r="O28" s="82">
        <f t="shared" si="4"/>
        <v>0.40209000606658568</v>
      </c>
      <c r="P28" s="76">
        <f>分析係数表!C31</f>
        <v>1</v>
      </c>
      <c r="Q28" s="82">
        <f t="shared" si="5"/>
        <v>0.40209000606658568</v>
      </c>
      <c r="R28" s="83">
        <v>0.6110390653746901</v>
      </c>
      <c r="S28" s="84">
        <f t="shared" si="6"/>
        <v>4.1371107465841597</v>
      </c>
      <c r="T28" s="85">
        <f>分析係数表!F31</f>
        <v>0.30864414216761737</v>
      </c>
      <c r="U28" s="86">
        <f t="shared" si="7"/>
        <v>1.276894997431899</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投入係数表!H29</f>
        <v>1.6693163751987281E-3</v>
      </c>
      <c r="E29" s="77">
        <f t="shared" si="0"/>
        <v>0.16693163751987281</v>
      </c>
      <c r="F29" s="76">
        <f>分析係数表!C32</f>
        <v>1</v>
      </c>
      <c r="G29" s="77">
        <f t="shared" si="1"/>
        <v>0.16693163751987281</v>
      </c>
      <c r="H29" s="77">
        <v>0.21093271845018152</v>
      </c>
      <c r="I29" s="77">
        <f t="shared" si="2"/>
        <v>0.21093271845018152</v>
      </c>
      <c r="J29" s="76">
        <f>分析係数表!G32</f>
        <v>0.14032153145618437</v>
      </c>
      <c r="K29" s="78">
        <f t="shared" si="3"/>
        <v>2.9598402087145627E-2</v>
      </c>
      <c r="L29" s="79"/>
      <c r="M29" s="80"/>
      <c r="N29" s="81">
        <f>分析係数表!H32</f>
        <v>6.2454997965125381E-3</v>
      </c>
      <c r="O29" s="82">
        <f t="shared" si="4"/>
        <v>0.11309711495581241</v>
      </c>
      <c r="P29" s="76">
        <f>分析係数表!C32</f>
        <v>1</v>
      </c>
      <c r="Q29" s="82">
        <f t="shared" si="5"/>
        <v>0.11309711495581241</v>
      </c>
      <c r="R29" s="83">
        <v>0.16048587940066264</v>
      </c>
      <c r="S29" s="84">
        <f t="shared" si="6"/>
        <v>0.37141859785084419</v>
      </c>
      <c r="T29" s="85">
        <f>分析係数表!F32</f>
        <v>0.48266889694266329</v>
      </c>
      <c r="U29" s="86">
        <f t="shared" si="7"/>
        <v>0.17927220492865761</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投入係数表!H30</f>
        <v>2.3847376788553259E-4</v>
      </c>
      <c r="E30" s="77">
        <f t="shared" si="0"/>
        <v>2.3847376788553257E-2</v>
      </c>
      <c r="F30" s="76">
        <f>分析係数表!C33</f>
        <v>0.77670327534259886</v>
      </c>
      <c r="G30" s="77">
        <f t="shared" si="1"/>
        <v>1.8522335659998383E-2</v>
      </c>
      <c r="H30" s="77">
        <v>6.3278398529281021E-2</v>
      </c>
      <c r="I30" s="77">
        <f t="shared" si="2"/>
        <v>6.3278398529281021E-2</v>
      </c>
      <c r="J30" s="76">
        <f>分析係数表!G33</f>
        <v>0.5074626865671642</v>
      </c>
      <c r="K30" s="78">
        <f t="shared" si="3"/>
        <v>3.2111426119336636E-2</v>
      </c>
      <c r="L30" s="79"/>
      <c r="M30" s="80"/>
      <c r="N30" s="81">
        <f>分析係数表!H33</f>
        <v>9.4934727483329676E-4</v>
      </c>
      <c r="O30" s="82">
        <f t="shared" si="4"/>
        <v>1.7191328376115346E-2</v>
      </c>
      <c r="P30" s="76">
        <f>分析係数表!C33</f>
        <v>0.77670327534259886</v>
      </c>
      <c r="Q30" s="82">
        <f t="shared" si="5"/>
        <v>1.3352561057218951E-2</v>
      </c>
      <c r="R30" s="83">
        <v>5.3923934756151544E-2</v>
      </c>
      <c r="S30" s="84">
        <f t="shared" si="6"/>
        <v>0.11720233328543256</v>
      </c>
      <c r="T30" s="85">
        <f>分析係数表!F33</f>
        <v>0.6450384062948854</v>
      </c>
      <c r="U30" s="86">
        <f t="shared" si="7"/>
        <v>7.5600006276477422E-2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投入係数表!H31</f>
        <v>7.655007949125596E-2</v>
      </c>
      <c r="E31" s="77">
        <f t="shared" si="0"/>
        <v>7.6550079491255962</v>
      </c>
      <c r="F31" s="76">
        <f>分析係数表!C34</f>
        <v>0.47532743082063433</v>
      </c>
      <c r="G31" s="77">
        <f t="shared" si="1"/>
        <v>3.6386352613694029</v>
      </c>
      <c r="H31" s="77">
        <v>3.8045491194833727</v>
      </c>
      <c r="I31" s="77">
        <f t="shared" si="2"/>
        <v>3.8045491194833727</v>
      </c>
      <c r="J31" s="76">
        <f>分析係数表!G34</f>
        <v>0.42481134980523871</v>
      </c>
      <c r="K31" s="78">
        <f t="shared" si="3"/>
        <v>1.616215646848064</v>
      </c>
      <c r="L31" s="79"/>
      <c r="M31" s="80"/>
      <c r="N31" s="81">
        <f>分析係数表!H34</f>
        <v>0.15685204896221394</v>
      </c>
      <c r="O31" s="82">
        <f t="shared" si="4"/>
        <v>2.8403674310324853</v>
      </c>
      <c r="P31" s="76">
        <f>分析係数表!C34</f>
        <v>0.47532743082063433</v>
      </c>
      <c r="Q31" s="82">
        <f t="shared" si="5"/>
        <v>1.3501045535792766</v>
      </c>
      <c r="R31" s="83">
        <v>1.4968476464705049</v>
      </c>
      <c r="S31" s="84">
        <f t="shared" si="6"/>
        <v>5.3013967659538777</v>
      </c>
      <c r="T31" s="85">
        <f>分析係数表!F34</f>
        <v>0.69928666893120972</v>
      </c>
      <c r="U31" s="86">
        <f t="shared" si="7"/>
        <v>3.7071960851465753</v>
      </c>
      <c r="V31" s="87">
        <f>分析係数表!D34</f>
        <v>0.17669785175285158</v>
      </c>
      <c r="W31" s="167">
        <f t="shared" si="8"/>
        <v>1</v>
      </c>
      <c r="X31" s="76">
        <f>分析係数表!E34</f>
        <v>0.12938371624217065</v>
      </c>
      <c r="Y31" s="166">
        <f t="shared" si="9"/>
        <v>1</v>
      </c>
    </row>
    <row r="32" spans="1:25" x14ac:dyDescent="0.2">
      <c r="A32" s="6" t="s">
        <v>20</v>
      </c>
      <c r="B32" s="5" t="s">
        <v>37</v>
      </c>
      <c r="C32" s="90"/>
      <c r="D32" s="76">
        <f>投入係数表!H32</f>
        <v>1.8203497615262323E-2</v>
      </c>
      <c r="E32" s="77">
        <f t="shared" si="0"/>
        <v>1.8203497615262323</v>
      </c>
      <c r="F32" s="76">
        <f>分析係数表!C35</f>
        <v>0.95011559485855634</v>
      </c>
      <c r="G32" s="77">
        <f t="shared" si="1"/>
        <v>1.7295426965231273</v>
      </c>
      <c r="H32" s="77">
        <v>2.0373829233263154</v>
      </c>
      <c r="I32" s="77">
        <f t="shared" si="2"/>
        <v>2.0373829233263154</v>
      </c>
      <c r="J32" s="76">
        <f>分析係数表!G35</f>
        <v>0.31372249083859299</v>
      </c>
      <c r="K32" s="78">
        <f t="shared" si="3"/>
        <v>0.63917284549794584</v>
      </c>
      <c r="L32" s="79"/>
      <c r="M32" s="80"/>
      <c r="N32" s="81">
        <f>分析係数表!H35</f>
        <v>5.8597345271264437E-2</v>
      </c>
      <c r="O32" s="82">
        <f t="shared" si="4"/>
        <v>1.0611145481023347</v>
      </c>
      <c r="P32" s="76">
        <f>分析係数表!C35</f>
        <v>0.95011559485855634</v>
      </c>
      <c r="Q32" s="82">
        <f t="shared" si="5"/>
        <v>1.008181480083318</v>
      </c>
      <c r="R32" s="83">
        <v>1.4266669947809658</v>
      </c>
      <c r="S32" s="84">
        <f t="shared" si="6"/>
        <v>3.464049918107281</v>
      </c>
      <c r="T32" s="85">
        <f>分析係数表!F35</f>
        <v>0.64312744830705182</v>
      </c>
      <c r="U32" s="86">
        <f t="shared" si="7"/>
        <v>2.2278255846405877</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投入係数表!H33</f>
        <v>2.7821939586645467E-3</v>
      </c>
      <c r="E33" s="77">
        <f t="shared" si="0"/>
        <v>0.27821939586645467</v>
      </c>
      <c r="F33" s="76">
        <f>分析係数表!C36</f>
        <v>0.97036286861890209</v>
      </c>
      <c r="G33" s="77">
        <f t="shared" si="1"/>
        <v>0.26997377107839088</v>
      </c>
      <c r="H33" s="77">
        <v>0.47582630234999695</v>
      </c>
      <c r="I33" s="77">
        <f t="shared" si="2"/>
        <v>0.47582630234999695</v>
      </c>
      <c r="J33" s="76">
        <f>分析係数表!G36</f>
        <v>5.6132677862763138E-2</v>
      </c>
      <c r="K33" s="78">
        <f t="shared" si="3"/>
        <v>2.6709404548442114E-2</v>
      </c>
      <c r="L33" s="79"/>
      <c r="M33" s="80"/>
      <c r="N33" s="81">
        <f>分析係数表!H36</f>
        <v>0.19400338102244624</v>
      </c>
      <c r="O33" s="82">
        <f t="shared" si="4"/>
        <v>3.5131251941700117</v>
      </c>
      <c r="P33" s="76">
        <f>分析係数表!C36</f>
        <v>0.97036286861890209</v>
      </c>
      <c r="Q33" s="82">
        <f t="shared" si="5"/>
        <v>3.40900624123215</v>
      </c>
      <c r="R33" s="83">
        <v>3.6374245278401038</v>
      </c>
      <c r="S33" s="84">
        <f t="shared" si="6"/>
        <v>4.1132508301901005</v>
      </c>
      <c r="T33" s="85">
        <f>分析係数表!F36</f>
        <v>0.84161253999423258</v>
      </c>
      <c r="U33" s="86">
        <f t="shared" si="7"/>
        <v>3.4617634788296763</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投入係数表!H34</f>
        <v>1.724960254372019E-2</v>
      </c>
      <c r="E34" s="77">
        <f t="shared" si="0"/>
        <v>1.7249602543720191</v>
      </c>
      <c r="F34" s="76">
        <f>分析係数表!C37</f>
        <v>0.51412455642849397</v>
      </c>
      <c r="G34" s="77">
        <f t="shared" si="1"/>
        <v>0.88684442563579646</v>
      </c>
      <c r="H34" s="77">
        <v>1.1577393016725823</v>
      </c>
      <c r="I34" s="77">
        <f t="shared" si="2"/>
        <v>1.1577393016725823</v>
      </c>
      <c r="J34" s="76">
        <f>分析係数表!G37</f>
        <v>0.38383420760226361</v>
      </c>
      <c r="K34" s="78">
        <f t="shared" si="3"/>
        <v>0.44437994746749365</v>
      </c>
      <c r="L34" s="79"/>
      <c r="M34" s="80"/>
      <c r="N34" s="81">
        <f>分析係数表!H37</f>
        <v>4.7982343549447456E-2</v>
      </c>
      <c r="O34" s="82">
        <f t="shared" si="4"/>
        <v>0.86889197038984312</v>
      </c>
      <c r="P34" s="76">
        <f>分析係数表!C37</f>
        <v>0.51412455642849397</v>
      </c>
      <c r="Q34" s="82">
        <f t="shared" si="5"/>
        <v>0.44671869886095822</v>
      </c>
      <c r="R34" s="83">
        <v>0.58706203722362349</v>
      </c>
      <c r="S34" s="84">
        <f t="shared" si="6"/>
        <v>1.7448013388962058</v>
      </c>
      <c r="T34" s="85">
        <f>分析係数表!F37</f>
        <v>0.64874544561874981</v>
      </c>
      <c r="U34" s="86">
        <f t="shared" si="7"/>
        <v>1.1319319221184103</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投入係数表!H35</f>
        <v>4.7694753577106515E-3</v>
      </c>
      <c r="E35" s="77">
        <f t="shared" si="0"/>
        <v>0.47694753577106513</v>
      </c>
      <c r="F35" s="76">
        <f>分析係数表!C38</f>
        <v>0.46043954090550876</v>
      </c>
      <c r="G35" s="77">
        <f t="shared" si="1"/>
        <v>0.21960550440644294</v>
      </c>
      <c r="H35" s="77">
        <v>0.46793929410896834</v>
      </c>
      <c r="I35" s="77">
        <f t="shared" si="2"/>
        <v>0.46793929410896834</v>
      </c>
      <c r="J35" s="76">
        <f>分析係数表!G38</f>
        <v>0.15768289971091839</v>
      </c>
      <c r="K35" s="78">
        <f t="shared" si="3"/>
        <v>7.3786024783782406E-2</v>
      </c>
      <c r="L35" s="79"/>
      <c r="M35" s="80"/>
      <c r="N35" s="81">
        <f>分析係数表!H38</f>
        <v>4.3205084055974702E-2</v>
      </c>
      <c r="O35" s="82">
        <f t="shared" si="4"/>
        <v>0.782382598248204</v>
      </c>
      <c r="P35" s="76">
        <f>分析係数表!C38</f>
        <v>0.46043954090550876</v>
      </c>
      <c r="Q35" s="82">
        <f t="shared" si="5"/>
        <v>0.36023988434986215</v>
      </c>
      <c r="R35" s="83">
        <v>0.54046075243694047</v>
      </c>
      <c r="S35" s="84">
        <f t="shared" si="6"/>
        <v>1.0084000465459089</v>
      </c>
      <c r="T35" s="85">
        <f>分析係数表!F38</f>
        <v>0.51649988881476538</v>
      </c>
      <c r="U35" s="86">
        <f t="shared" si="7"/>
        <v>0.52083851192176622</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投入係数表!H36</f>
        <v>0</v>
      </c>
      <c r="E36" s="77">
        <f t="shared" si="0"/>
        <v>0</v>
      </c>
      <c r="F36" s="76">
        <f>分析係数表!C39</f>
        <v>1</v>
      </c>
      <c r="G36" s="77">
        <f t="shared" si="1"/>
        <v>0</v>
      </c>
      <c r="H36" s="77">
        <v>3.9633107994917427E-2</v>
      </c>
      <c r="I36" s="77">
        <f t="shared" si="2"/>
        <v>3.9633107994917427E-2</v>
      </c>
      <c r="J36" s="76">
        <f>分析係数表!G39</f>
        <v>0.35257837611217219</v>
      </c>
      <c r="K36" s="78">
        <f t="shared" si="3"/>
        <v>1.3973776857126335E-2</v>
      </c>
      <c r="L36" s="79"/>
      <c r="M36" s="80"/>
      <c r="N36" s="81">
        <f>分析係数表!H39</f>
        <v>3.7864320821463233E-3</v>
      </c>
      <c r="O36" s="82">
        <f t="shared" si="4"/>
        <v>6.856689751331084E-2</v>
      </c>
      <c r="P36" s="76">
        <f>分析係数表!C39</f>
        <v>1</v>
      </c>
      <c r="Q36" s="82">
        <f t="shared" si="5"/>
        <v>6.856689751331084E-2</v>
      </c>
      <c r="R36" s="83">
        <v>0.10752473592729031</v>
      </c>
      <c r="S36" s="84">
        <f t="shared" si="6"/>
        <v>0.14715784392220774</v>
      </c>
      <c r="T36" s="85">
        <f>分析係数表!F39</f>
        <v>0.70335864349932453</v>
      </c>
      <c r="U36" s="86">
        <f t="shared" si="7"/>
        <v>0.10350474148140935</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投入係数表!H37</f>
        <v>0</v>
      </c>
      <c r="E37" s="77">
        <f t="shared" si="0"/>
        <v>0</v>
      </c>
      <c r="F37" s="76">
        <f>分析係数表!C40</f>
        <v>0.88524546011567695</v>
      </c>
      <c r="G37" s="77">
        <f t="shared" si="1"/>
        <v>0</v>
      </c>
      <c r="H37" s="77">
        <v>4.7668684728771685E-3</v>
      </c>
      <c r="I37" s="77">
        <f t="shared" si="2"/>
        <v>4.7668684728771685E-3</v>
      </c>
      <c r="J37" s="76">
        <f>分析係数表!G40</f>
        <v>0.51249383412021698</v>
      </c>
      <c r="K37" s="78">
        <f t="shared" si="3"/>
        <v>2.4429907004116036E-3</v>
      </c>
      <c r="L37" s="79"/>
      <c r="M37" s="80"/>
      <c r="N37" s="81">
        <f>分析係数表!H40</f>
        <v>3.2436684093541619E-2</v>
      </c>
      <c r="O37" s="82">
        <f t="shared" si="4"/>
        <v>0.58738219665960467</v>
      </c>
      <c r="P37" s="76">
        <f>分析係数表!C40</f>
        <v>0.88524546011567695</v>
      </c>
      <c r="Q37" s="82">
        <f t="shared" si="5"/>
        <v>0.51997742294568883</v>
      </c>
      <c r="R37" s="83">
        <v>0.52398760772167341</v>
      </c>
      <c r="S37" s="84">
        <f t="shared" si="6"/>
        <v>0.52875447619455063</v>
      </c>
      <c r="T37" s="85">
        <f>分析係数表!F40</f>
        <v>0.70839968994433089</v>
      </c>
      <c r="U37" s="86">
        <f t="shared" si="7"/>
        <v>0.37456950699289676</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投入係数表!H38</f>
        <v>0</v>
      </c>
      <c r="E38" s="77">
        <f t="shared" si="0"/>
        <v>0</v>
      </c>
      <c r="F38" s="76">
        <f>分析係数表!C41</f>
        <v>0.76732784646536523</v>
      </c>
      <c r="G38" s="77">
        <f t="shared" si="1"/>
        <v>0</v>
      </c>
      <c r="H38" s="77">
        <v>1.9773011908686732E-3</v>
      </c>
      <c r="I38" s="77">
        <f t="shared" si="2"/>
        <v>1.9773011908686732E-3</v>
      </c>
      <c r="J38" s="76">
        <f>分析係数表!G41</f>
        <v>0.44330293713737212</v>
      </c>
      <c r="K38" s="78">
        <f t="shared" si="3"/>
        <v>8.7654342551730642E-4</v>
      </c>
      <c r="L38" s="79"/>
      <c r="M38" s="80"/>
      <c r="N38" s="81">
        <f>分析係数表!H41</f>
        <v>5.3196318442225214E-2</v>
      </c>
      <c r="O38" s="82">
        <f t="shared" si="4"/>
        <v>0.96330963703591099</v>
      </c>
      <c r="P38" s="76">
        <f>分析係数表!C41</f>
        <v>0.76732784646536523</v>
      </c>
      <c r="Q38" s="82">
        <f t="shared" si="5"/>
        <v>0.73917430926609817</v>
      </c>
      <c r="R38" s="83">
        <v>0.7527236435294864</v>
      </c>
      <c r="S38" s="84">
        <f t="shared" si="6"/>
        <v>0.75470094472035509</v>
      </c>
      <c r="T38" s="85">
        <f>分析係数表!F41</f>
        <v>0.5479013319521201</v>
      </c>
      <c r="U38" s="86">
        <f t="shared" si="7"/>
        <v>0.41350165283780593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投入係数表!H39</f>
        <v>4.7694753577106518E-4</v>
      </c>
      <c r="E39" s="77">
        <f>$C$10*D39</f>
        <v>4.7694753577106515E-2</v>
      </c>
      <c r="F39" s="76">
        <f>分析係数表!C42</f>
        <v>0.61896115066660296</v>
      </c>
      <c r="G39" s="77">
        <f>E39*F39</f>
        <v>2.9521199554845924E-2</v>
      </c>
      <c r="H39" s="77">
        <v>4.3529625268832313E-2</v>
      </c>
      <c r="I39" s="77">
        <f>C39+H39</f>
        <v>4.3529625268832313E-2</v>
      </c>
      <c r="J39" s="76">
        <f>分析係数表!G42</f>
        <v>0.48521299417713759</v>
      </c>
      <c r="K39" s="78">
        <f>I39*J39</f>
        <v>2.1121139812098913E-2</v>
      </c>
      <c r="L39" s="79"/>
      <c r="M39" s="80"/>
      <c r="N39" s="81">
        <f>分析係数表!H42</f>
        <v>1.2030804871176784E-2</v>
      </c>
      <c r="O39" s="82">
        <f t="shared" si="4"/>
        <v>0.21786075828330181</v>
      </c>
      <c r="P39" s="76">
        <f>分析係数表!C42</f>
        <v>0.61896115066660296</v>
      </c>
      <c r="Q39" s="82">
        <f>O39*P39</f>
        <v>0.13484734563213113</v>
      </c>
      <c r="R39" s="83">
        <v>0.14568578591874176</v>
      </c>
      <c r="S39" s="84">
        <f>I39+R39</f>
        <v>0.18921541118757407</v>
      </c>
      <c r="T39" s="85">
        <f>分析係数表!F42</f>
        <v>0.55654305853509045</v>
      </c>
      <c r="U39" s="86">
        <f t="shared" si="7"/>
        <v>0.10530652366430725</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投入係数表!H40</f>
        <v>3.0365659777424482E-2</v>
      </c>
      <c r="E40" s="77">
        <f>$C$10*D40</f>
        <v>3.0365659777424483</v>
      </c>
      <c r="F40" s="76">
        <f>分析係数表!C43</f>
        <v>0.5789580681381028</v>
      </c>
      <c r="G40" s="77">
        <f>E40*F40</f>
        <v>1.7580443722476571</v>
      </c>
      <c r="H40" s="77">
        <v>2.5628712903972963</v>
      </c>
      <c r="I40" s="77">
        <f>C40+H40</f>
        <v>2.5628712903972963</v>
      </c>
      <c r="J40" s="76">
        <f>分析係数表!G43</f>
        <v>0.34272082878953108</v>
      </c>
      <c r="K40" s="78">
        <f>I40*J40</f>
        <v>0.87834937272585645</v>
      </c>
      <c r="L40" s="79"/>
      <c r="M40" s="80"/>
      <c r="N40" s="81">
        <f>分析係数表!H43</f>
        <v>3.3445512318817892E-2</v>
      </c>
      <c r="O40" s="82">
        <f t="shared" si="4"/>
        <v>0.60565064041625161</v>
      </c>
      <c r="P40" s="76">
        <f>分析係数表!C43</f>
        <v>0.5789580681381028</v>
      </c>
      <c r="Q40" s="82">
        <f>O40*P40</f>
        <v>0.35064632474199781</v>
      </c>
      <c r="R40" s="83">
        <v>0.84798575659817876</v>
      </c>
      <c r="S40" s="84">
        <f>I40+R40</f>
        <v>3.4108570469954751</v>
      </c>
      <c r="T40" s="85">
        <f>分析係数表!F43</f>
        <v>0.5990685205379862</v>
      </c>
      <c r="U40" s="86">
        <f t="shared" si="7"/>
        <v>2.0433370849101435</v>
      </c>
      <c r="V40" s="87">
        <f>分析係数表!D43</f>
        <v>0.10839694656488549</v>
      </c>
      <c r="W40" s="167">
        <f t="shared" si="8"/>
        <v>0</v>
      </c>
      <c r="X40" s="76">
        <f>分析係数表!E43</f>
        <v>8.9508360596146849E-2</v>
      </c>
      <c r="Y40" s="166">
        <f t="shared" si="9"/>
        <v>0</v>
      </c>
    </row>
    <row r="41" spans="1:25" x14ac:dyDescent="0.2">
      <c r="A41" s="6" t="s">
        <v>341</v>
      </c>
      <c r="B41" s="5" t="s">
        <v>42</v>
      </c>
      <c r="C41" s="90"/>
      <c r="D41" s="76">
        <f>投入係数表!H41</f>
        <v>1.5898251192368839E-4</v>
      </c>
      <c r="E41" s="77">
        <f>$C$10*D41</f>
        <v>1.5898251192368838E-2</v>
      </c>
      <c r="F41" s="76">
        <f>分析係数表!C44</f>
        <v>0.63630612597919289</v>
      </c>
      <c r="G41" s="77">
        <f>E41*F41</f>
        <v>1.01161546260603E-2</v>
      </c>
      <c r="H41" s="77">
        <v>1.7398765363143585E-2</v>
      </c>
      <c r="I41" s="77">
        <f>C41+H41</f>
        <v>1.7398765363143585E-2</v>
      </c>
      <c r="J41" s="76">
        <f>分析係数表!G44</f>
        <v>0.27264053101016389</v>
      </c>
      <c r="K41" s="78">
        <f>I41*J41</f>
        <v>4.7436086275287137E-3</v>
      </c>
      <c r="L41" s="79"/>
      <c r="M41" s="80"/>
      <c r="N41" s="81">
        <f>分析係数表!H44</f>
        <v>0.11349043608928404</v>
      </c>
      <c r="O41" s="82">
        <f t="shared" si="4"/>
        <v>2.055150318624988</v>
      </c>
      <c r="P41" s="76">
        <f>分析係数表!C44</f>
        <v>0.63630612597919289</v>
      </c>
      <c r="Q41" s="82">
        <f>O41*P41</f>
        <v>1.3077047375491699</v>
      </c>
      <c r="R41" s="83">
        <v>1.3333643542589004</v>
      </c>
      <c r="S41" s="84">
        <f>I41+R41</f>
        <v>1.350763119622044</v>
      </c>
      <c r="T41" s="85">
        <f>分析係数表!F44</f>
        <v>0.52896909354905619</v>
      </c>
      <c r="U41" s="86">
        <f t="shared" si="7"/>
        <v>0.71451194298596798</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投入係数表!H42</f>
        <v>1.1923688394276629E-3</v>
      </c>
      <c r="E42" s="77">
        <f>$C$10*D42</f>
        <v>0.11923688394276628</v>
      </c>
      <c r="F42" s="76">
        <f>分析係数表!C45</f>
        <v>1</v>
      </c>
      <c r="G42" s="77">
        <f>E42*F42</f>
        <v>0.11923688394276628</v>
      </c>
      <c r="H42" s="77">
        <v>0.15003262799993863</v>
      </c>
      <c r="I42" s="77">
        <f>C42+H42</f>
        <v>0.15003262799993863</v>
      </c>
      <c r="J42" s="76">
        <f>分析係数表!G45</f>
        <v>0</v>
      </c>
      <c r="K42" s="78">
        <f>I42*J42</f>
        <v>0</v>
      </c>
      <c r="L42" s="79"/>
      <c r="M42" s="80"/>
      <c r="N42" s="81">
        <f>分析係数表!H45</f>
        <v>0</v>
      </c>
      <c r="O42" s="82">
        <f t="shared" si="4"/>
        <v>0</v>
      </c>
      <c r="P42" s="76">
        <f>分析係数表!C45</f>
        <v>1</v>
      </c>
      <c r="Q42" s="82">
        <f>O42*P42</f>
        <v>0</v>
      </c>
      <c r="R42" s="83">
        <v>2.5836581858364797E-2</v>
      </c>
      <c r="S42" s="84">
        <f>I42+R42</f>
        <v>0.17586920985830343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投入係数表!H43</f>
        <v>3.7360890302066772E-3</v>
      </c>
      <c r="E43" s="77">
        <f>$C$10*D43</f>
        <v>0.37360890302066774</v>
      </c>
      <c r="F43" s="76">
        <f>分析係数表!C46</f>
        <v>0.4351527731358511</v>
      </c>
      <c r="G43" s="77">
        <f>E43*F43</f>
        <v>0.16257695021768681</v>
      </c>
      <c r="H43" s="77">
        <v>0.20902438768729797</v>
      </c>
      <c r="I43" s="77">
        <f>C43+H43</f>
        <v>0.20902438768729797</v>
      </c>
      <c r="J43" s="76">
        <f>分析係数表!G46</f>
        <v>9.2768120033880526E-3</v>
      </c>
      <c r="K43" s="78">
        <f>I43*J43</f>
        <v>1.9390799486983638E-3</v>
      </c>
      <c r="L43" s="79"/>
      <c r="M43" s="80"/>
      <c r="N43" s="81">
        <f>分析係数表!H46</f>
        <v>2.189916413611746E-2</v>
      </c>
      <c r="O43" s="82">
        <f t="shared" si="4"/>
        <v>0.39656270345596334</v>
      </c>
      <c r="P43" s="76">
        <f>分析係数表!C46</f>
        <v>0.4351527731358511</v>
      </c>
      <c r="Q43" s="82">
        <f>O43*P43</f>
        <v>0.17256536013111262</v>
      </c>
      <c r="R43" s="83">
        <v>0.20546302654707366</v>
      </c>
      <c r="S43" s="84">
        <f>I43+R43</f>
        <v>0.41448741423437163</v>
      </c>
      <c r="T43" s="85">
        <f>分析係数表!F46</f>
        <v>0.31347557778405194</v>
      </c>
      <c r="U43" s="86">
        <f t="shared" si="7"/>
        <v>0.12993168166133731</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投入係数表!H44</f>
        <v>0.60492845786963434</v>
      </c>
      <c r="E44" s="91">
        <f>SUM(E5:E43)</f>
        <v>60.492845786963429</v>
      </c>
      <c r="F44" s="92">
        <f>分析係数表!C47</f>
        <v>0.50215200620282352</v>
      </c>
      <c r="G44" s="91">
        <f>SUM(G5:G43)</f>
        <v>13.133141283597695</v>
      </c>
      <c r="H44" s="91">
        <f>SUM(H5:H43)</f>
        <v>16.165466587646051</v>
      </c>
      <c r="I44" s="91">
        <f>SUM(I5:I43)</f>
        <v>116.16546658764602</v>
      </c>
      <c r="J44" s="92">
        <f>分析係数表!G47</f>
        <v>0.20854392305328981</v>
      </c>
      <c r="K44" s="93">
        <f>SUM(K5:K43)</f>
        <v>28.865957212639852</v>
      </c>
      <c r="L44" s="94">
        <f>最終需要_まとめ!$L$33</f>
        <v>0.62733333333333341</v>
      </c>
      <c r="M44" s="91">
        <f>K44*L44</f>
        <v>18.108577158062737</v>
      </c>
      <c r="N44" s="95">
        <f>分析係数表!H47</f>
        <v>1</v>
      </c>
      <c r="O44" s="96">
        <f>SUM(O5:O43)</f>
        <v>18.108577158062737</v>
      </c>
      <c r="P44" s="92">
        <f>分析係数表!C47</f>
        <v>0.50215200620282352</v>
      </c>
      <c r="Q44" s="96">
        <f>SUM(Q5:Q43)</f>
        <v>10.882426880417771</v>
      </c>
      <c r="R44" s="96">
        <f>SUM(R5:R43)</f>
        <v>13.181686376668766</v>
      </c>
      <c r="S44" s="97">
        <f>SUM(S5:S43)</f>
        <v>129.3471529643148</v>
      </c>
      <c r="T44" s="98">
        <f>分析係数表!F47</f>
        <v>0.44541069554230517</v>
      </c>
      <c r="U44" s="99">
        <f>SUM(U5:U43)</f>
        <v>55.609868501636456</v>
      </c>
      <c r="V44" s="100">
        <f>分析係数表!D47</f>
        <v>5.4742347785855433E-2</v>
      </c>
      <c r="W44" s="164">
        <f>SUM(W5:W43)</f>
        <v>16</v>
      </c>
      <c r="X44" s="92">
        <f>分析係数表!E47</f>
        <v>4.5721861365849166E-2</v>
      </c>
      <c r="Y44" s="165">
        <f>SUM(Y5:Y43)</f>
        <v>16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285</v>
      </c>
      <c r="S2" s="3" t="s">
        <v>153</v>
      </c>
      <c r="U2" s="64" t="s">
        <v>210</v>
      </c>
      <c r="W2" s="3" t="s">
        <v>130</v>
      </c>
      <c r="Y2" s="3" t="s">
        <v>154</v>
      </c>
    </row>
    <row r="3" spans="1:25" ht="44" x14ac:dyDescent="0.2">
      <c r="B3" s="65"/>
      <c r="C3" s="66" t="s">
        <v>228</v>
      </c>
      <c r="D3" s="66" t="s">
        <v>310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投入係数表!I5</f>
        <v>3.7845705967976711E-4</v>
      </c>
      <c r="E5" s="77">
        <f t="shared" ref="E5:E38" si="0">$C$11*D5</f>
        <v>3.7845705967976713E-2</v>
      </c>
      <c r="F5" s="76">
        <f>分析係数表!C8</f>
        <v>8.4659786601364306E-2</v>
      </c>
      <c r="G5" s="77">
        <f t="shared" ref="G5:G38" si="1">E5*F5</f>
        <v>3.2040093910268882E-3</v>
      </c>
      <c r="H5" s="77">
        <f t="array" ref="H5:H43">MMULT(逆行列係数!C5:AO43,'7'!G5:G43)</f>
        <v>4.4276509544025526E-3</v>
      </c>
      <c r="I5" s="77">
        <f t="shared" ref="I5:I38" si="2">C5+H5</f>
        <v>4.4276509544025526E-3</v>
      </c>
      <c r="J5" s="76">
        <f>分析係数表!G8</f>
        <v>0.11977611940298508</v>
      </c>
      <c r="K5" s="78">
        <f t="shared" ref="K5:K38" si="3">I5*J5</f>
        <v>5.3032684938926098E-4</v>
      </c>
      <c r="L5" s="79" t="s">
        <v>183</v>
      </c>
      <c r="M5" s="80" t="s">
        <v>183</v>
      </c>
      <c r="N5" s="81">
        <f>分析係数表!H8</f>
        <v>1.0788748708637261E-2</v>
      </c>
      <c r="O5" s="82">
        <f t="shared" ref="O5:O43" si="4">$M$44*N5</f>
        <v>0.14798593928274825</v>
      </c>
      <c r="P5" s="76">
        <f>分析係数表!C8</f>
        <v>8.4659786601364306E-2</v>
      </c>
      <c r="Q5" s="82">
        <f t="shared" ref="Q5:Q38" si="5">O5*P5</f>
        <v>1.2528458039679922E-2</v>
      </c>
      <c r="R5" s="83">
        <f t="array" ref="R5:R43">MMULT(逆行列係数!C5:AO43,'7'!Q5:Q43)</f>
        <v>1.6264842973227115E-2</v>
      </c>
      <c r="S5" s="84">
        <f t="shared" ref="S5:S38" si="6">I5+R5</f>
        <v>2.0692493927629667E-2</v>
      </c>
      <c r="T5" s="85">
        <f>分析係数表!F8</f>
        <v>0.4513681592039801</v>
      </c>
      <c r="U5" s="86">
        <f t="shared" ref="U5:U43" si="7">S5*T5</f>
        <v>9.3399328934537385E-3</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76">
        <f>投入係数表!I6</f>
        <v>1.141193595342067E-2</v>
      </c>
      <c r="E6" s="77">
        <f t="shared" si="0"/>
        <v>1.1411935953420671</v>
      </c>
      <c r="F6" s="76">
        <f>分析係数表!C9</f>
        <v>0.31916038751345532</v>
      </c>
      <c r="G6" s="77">
        <f t="shared" si="1"/>
        <v>0.36422379011724748</v>
      </c>
      <c r="H6" s="77">
        <v>0.39485158048911456</v>
      </c>
      <c r="I6" s="77">
        <f t="shared" si="2"/>
        <v>0.39485158048911456</v>
      </c>
      <c r="J6" s="76">
        <f>分析係数表!G9</f>
        <v>0.24726134585289514</v>
      </c>
      <c r="K6" s="78">
        <f t="shared" si="3"/>
        <v>9.7631533203881224E-2</v>
      </c>
      <c r="L6" s="79"/>
      <c r="M6" s="80"/>
      <c r="N6" s="81">
        <f>分析係数表!H9</f>
        <v>5.7211282597126128E-4</v>
      </c>
      <c r="O6" s="82">
        <f t="shared" si="4"/>
        <v>7.8474952205795402E-3</v>
      </c>
      <c r="P6" s="76">
        <f>分析係数表!C9</f>
        <v>0.31916038751345532</v>
      </c>
      <c r="Q6" s="82">
        <f t="shared" si="5"/>
        <v>2.5046096156101545E-3</v>
      </c>
      <c r="R6" s="83">
        <v>3.0441342273704857E-3</v>
      </c>
      <c r="S6" s="84">
        <f t="shared" si="6"/>
        <v>0.39789571471648505</v>
      </c>
      <c r="T6" s="85">
        <f>分析係数表!F9</f>
        <v>0.67449139280125192</v>
      </c>
      <c r="U6" s="86">
        <f t="shared" si="7"/>
        <v>0.26837723480877157</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投入係数表!I7</f>
        <v>0</v>
      </c>
      <c r="E7" s="77">
        <f t="shared" si="0"/>
        <v>0</v>
      </c>
      <c r="F7" s="76">
        <f>分析係数表!C10</f>
        <v>0.62166360683519284</v>
      </c>
      <c r="G7" s="77">
        <f t="shared" si="1"/>
        <v>0</v>
      </c>
      <c r="H7" s="77">
        <v>2.3056060338236006E-3</v>
      </c>
      <c r="I7" s="77">
        <f t="shared" si="2"/>
        <v>2.3056060338236006E-3</v>
      </c>
      <c r="J7" s="76">
        <f>分析係数表!G10</f>
        <v>0.1793598233995585</v>
      </c>
      <c r="K7" s="78">
        <f t="shared" si="3"/>
        <v>4.1353309105555752E-4</v>
      </c>
      <c r="L7" s="79"/>
      <c r="M7" s="80"/>
      <c r="N7" s="81">
        <f>分析係数表!H10</f>
        <v>1.0737876843126819E-3</v>
      </c>
      <c r="O7" s="82">
        <f t="shared" si="4"/>
        <v>1.4728814559008383E-2</v>
      </c>
      <c r="P7" s="76">
        <f>分析係数表!C10</f>
        <v>0.62166360683519284</v>
      </c>
      <c r="Q7" s="82">
        <f t="shared" si="5"/>
        <v>9.1563679831598507E-3</v>
      </c>
      <c r="R7" s="83">
        <v>1.4477993386056971E-2</v>
      </c>
      <c r="S7" s="84">
        <f t="shared" si="6"/>
        <v>1.6783599419880571E-2</v>
      </c>
      <c r="T7" s="85">
        <f>分析係数表!F10</f>
        <v>0.51894775570272256</v>
      </c>
      <c r="U7" s="86">
        <f t="shared" si="7"/>
        <v>8.7098112515605394E-3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投入係数表!I8</f>
        <v>6.3464337700145559E-3</v>
      </c>
      <c r="E8" s="77">
        <f t="shared" si="0"/>
        <v>0.63464337700145557</v>
      </c>
      <c r="F8" s="76">
        <f>分析係数表!C11</f>
        <v>1.1338376983330734E-2</v>
      </c>
      <c r="G8" s="77">
        <f t="shared" si="1"/>
        <v>7.1958258584165933E-3</v>
      </c>
      <c r="H8" s="77">
        <v>3.4291496242149055E-2</v>
      </c>
      <c r="I8" s="77">
        <f t="shared" si="2"/>
        <v>3.4291496242149055E-2</v>
      </c>
      <c r="J8" s="76">
        <f>分析係数表!G11</f>
        <v>0.33809183916250296</v>
      </c>
      <c r="K8" s="78">
        <f t="shared" si="3"/>
        <v>1.1593675032142233E-2</v>
      </c>
      <c r="L8" s="79"/>
      <c r="M8" s="80"/>
      <c r="N8" s="81">
        <f>分析係数表!H11</f>
        <v>-1.9566102119400181E-5</v>
      </c>
      <c r="O8" s="82">
        <f t="shared" si="4"/>
        <v>-2.6838218948630437E-4</v>
      </c>
      <c r="P8" s="76">
        <f>分析係数表!C11</f>
        <v>1.1338376983330734E-2</v>
      </c>
      <c r="Q8" s="82">
        <f t="shared" si="5"/>
        <v>-3.0430184400074212E-6</v>
      </c>
      <c r="R8" s="83">
        <v>2.0576505119828275E-3</v>
      </c>
      <c r="S8" s="84">
        <f t="shared" si="6"/>
        <v>3.6349146754131881E-2</v>
      </c>
      <c r="T8" s="85">
        <f>分析係数表!F11</f>
        <v>0.55864858434451581</v>
      </c>
      <c r="U8" s="86">
        <f t="shared" si="7"/>
        <v>2.0306399376326827E-2</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投入係数表!I9</f>
        <v>2.0960698689956331E-3</v>
      </c>
      <c r="E9" s="77">
        <f t="shared" si="0"/>
        <v>0.20960698689956331</v>
      </c>
      <c r="F9" s="76">
        <f>分析係数表!C12</f>
        <v>8.477574226152873E-2</v>
      </c>
      <c r="G9" s="77">
        <f t="shared" si="1"/>
        <v>1.7769587897613008E-2</v>
      </c>
      <c r="H9" s="77">
        <v>2.0511932750169378E-2</v>
      </c>
      <c r="I9" s="77">
        <f t="shared" si="2"/>
        <v>2.0511932750169378E-2</v>
      </c>
      <c r="J9" s="76">
        <f>分析係数表!G12</f>
        <v>0.1365084958708076</v>
      </c>
      <c r="K9" s="78">
        <f t="shared" si="3"/>
        <v>2.8000530871287797E-3</v>
      </c>
      <c r="L9" s="79"/>
      <c r="M9" s="80"/>
      <c r="N9" s="81">
        <f>分析係数表!H12</f>
        <v>8.9702751776602072E-2</v>
      </c>
      <c r="O9" s="82">
        <f t="shared" si="4"/>
        <v>1.2304249859189111</v>
      </c>
      <c r="P9" s="76">
        <f>分析係数表!C12</f>
        <v>8.477574226152873E-2</v>
      </c>
      <c r="Q9" s="82">
        <f t="shared" si="5"/>
        <v>0.10431019147840673</v>
      </c>
      <c r="R9" s="83">
        <v>0.11834231747564734</v>
      </c>
      <c r="S9" s="84">
        <f t="shared" si="6"/>
        <v>0.13885425022581671</v>
      </c>
      <c r="T9" s="85">
        <f>分析係数表!F12</f>
        <v>0.34033278686012841</v>
      </c>
      <c r="U9" s="86">
        <f t="shared" si="7"/>
        <v>4.7256653946725818E-2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投入係数表!I10</f>
        <v>6.9868995633187774E-3</v>
      </c>
      <c r="E10" s="77">
        <f t="shared" si="0"/>
        <v>0.69868995633187769</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0.19531782222055286</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75">
        <f>最終需要_まとめ!C12</f>
        <v>100</v>
      </c>
      <c r="D11" s="76">
        <f>投入係数表!I11</f>
        <v>0.34029112081513829</v>
      </c>
      <c r="E11" s="77">
        <f t="shared" si="0"/>
        <v>34.02911208151383</v>
      </c>
      <c r="F11" s="76">
        <f>分析係数表!C14</f>
        <v>0.10751143043762246</v>
      </c>
      <c r="G11" s="77">
        <f t="shared" si="1"/>
        <v>3.6585185164057319</v>
      </c>
      <c r="H11" s="77">
        <v>3.8226874008166307</v>
      </c>
      <c r="I11" s="77">
        <f t="shared" si="2"/>
        <v>103.82268740081663</v>
      </c>
      <c r="J11" s="76">
        <f>分析係数表!G14</f>
        <v>0.16229985443959244</v>
      </c>
      <c r="K11" s="78">
        <f t="shared" si="3"/>
        <v>16.850407052679849</v>
      </c>
      <c r="L11" s="79"/>
      <c r="M11" s="80"/>
      <c r="N11" s="81">
        <f>分析係数表!H14</f>
        <v>1.1512694487055067E-3</v>
      </c>
      <c r="O11" s="82">
        <f t="shared" si="4"/>
        <v>1.5791608029374151E-2</v>
      </c>
      <c r="P11" s="76">
        <f>分析係数表!C14</f>
        <v>0.10751143043762246</v>
      </c>
      <c r="Q11" s="82">
        <f t="shared" si="5"/>
        <v>1.6977783681482593E-3</v>
      </c>
      <c r="R11" s="83">
        <v>1.0057424457111223E-2</v>
      </c>
      <c r="S11" s="84">
        <f t="shared" si="6"/>
        <v>103.83274482527375</v>
      </c>
      <c r="T11" s="85">
        <f>分析係数表!F14</f>
        <v>0.30163027656477437</v>
      </c>
      <c r="U11" s="86">
        <f t="shared" si="7"/>
        <v>31.319099538126967</v>
      </c>
      <c r="V11" s="87">
        <f>分析係数表!D14</f>
        <v>4.9606986899563318E-2</v>
      </c>
      <c r="W11" s="167">
        <f t="shared" si="8"/>
        <v>5</v>
      </c>
      <c r="X11" s="76">
        <f>分析係数表!E14</f>
        <v>4.2823871906841338E-2</v>
      </c>
      <c r="Y11" s="166">
        <f t="shared" si="9"/>
        <v>4</v>
      </c>
    </row>
    <row r="12" spans="1:25" x14ac:dyDescent="0.2">
      <c r="A12" s="6" t="s">
        <v>226</v>
      </c>
      <c r="B12" s="5" t="s">
        <v>29</v>
      </c>
      <c r="C12" s="90"/>
      <c r="D12" s="76">
        <f>投入係数表!I12</f>
        <v>3.7350800582241633E-2</v>
      </c>
      <c r="E12" s="77">
        <f t="shared" si="0"/>
        <v>3.7350800582241632</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0.11280640188488346</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投入係数表!I13</f>
        <v>4.6870451237263468E-3</v>
      </c>
      <c r="E13" s="77">
        <f t="shared" si="0"/>
        <v>0.46870451237263466</v>
      </c>
      <c r="F13" s="76">
        <f>分析係数表!C16</f>
        <v>7.3204631810756426E-2</v>
      </c>
      <c r="G13" s="77">
        <f t="shared" si="1"/>
        <v>3.4311341256278848E-2</v>
      </c>
      <c r="H13" s="77">
        <v>6.809286634526919E-2</v>
      </c>
      <c r="I13" s="77">
        <f t="shared" si="2"/>
        <v>6.809286634526919E-2</v>
      </c>
      <c r="J13" s="76">
        <f>分析係数表!G16</f>
        <v>3.3405954974582423E-2</v>
      </c>
      <c r="K13" s="78">
        <f t="shared" si="3"/>
        <v>2.2747072272203215E-3</v>
      </c>
      <c r="L13" s="79"/>
      <c r="M13" s="80"/>
      <c r="N13" s="81">
        <f>分析係数表!H16</f>
        <v>1.6620229784303289E-2</v>
      </c>
      <c r="O13" s="82">
        <f t="shared" si="4"/>
        <v>0.22797456703724639</v>
      </c>
      <c r="P13" s="76">
        <f>分析係数表!C16</f>
        <v>7.3204631810756426E-2</v>
      </c>
      <c r="Q13" s="82">
        <f t="shared" si="5"/>
        <v>1.6688794242178232E-2</v>
      </c>
      <c r="R13" s="83">
        <v>2.130891765318689E-2</v>
      </c>
      <c r="S13" s="84">
        <f t="shared" si="6"/>
        <v>8.940178399845608E-2</v>
      </c>
      <c r="T13" s="85">
        <f>分析係数表!F16</f>
        <v>0.2888106809675437</v>
      </c>
      <c r="U13" s="86">
        <f t="shared" si="7"/>
        <v>2.5820190116307352E-2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投入係数表!I14</f>
        <v>2.2416302765647742E-2</v>
      </c>
      <c r="E14" s="77">
        <f t="shared" si="0"/>
        <v>2.2416302765647744</v>
      </c>
      <c r="F14" s="76">
        <f>分析係数表!C17</f>
        <v>9.4677137870855188E-2</v>
      </c>
      <c r="G14" s="77">
        <f t="shared" si="1"/>
        <v>0.2122311387498064</v>
      </c>
      <c r="H14" s="77">
        <v>0.2379947731872612</v>
      </c>
      <c r="I14" s="77">
        <f t="shared" si="2"/>
        <v>0.2379947731872612</v>
      </c>
      <c r="J14" s="76">
        <f>分析係数表!G17</f>
        <v>0.22277835489659081</v>
      </c>
      <c r="K14" s="78">
        <f t="shared" si="3"/>
        <v>5.302008404464531E-2</v>
      </c>
      <c r="L14" s="79"/>
      <c r="M14" s="80"/>
      <c r="N14" s="81">
        <f>分析係数表!H17</f>
        <v>2.9857871834204678E-3</v>
      </c>
      <c r="O14" s="82">
        <f t="shared" si="4"/>
        <v>4.0955122115610046E-2</v>
      </c>
      <c r="P14" s="76">
        <f>分析係数表!C17</f>
        <v>9.4677137870855188E-2</v>
      </c>
      <c r="Q14" s="82">
        <f t="shared" si="5"/>
        <v>3.8775137430573227E-3</v>
      </c>
      <c r="R14" s="83">
        <v>9.2232411130220154E-3</v>
      </c>
      <c r="S14" s="84">
        <f t="shared" si="6"/>
        <v>0.24721801430028323</v>
      </c>
      <c r="T14" s="85">
        <f>分析係数表!F17</f>
        <v>0.35642648030975543</v>
      </c>
      <c r="U14" s="86">
        <f t="shared" si="7"/>
        <v>8.811504670621674E-2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投入係数表!I15</f>
        <v>1.6885007278020379E-3</v>
      </c>
      <c r="E15" s="77">
        <f t="shared" si="0"/>
        <v>0.16885007278020378</v>
      </c>
      <c r="F15" s="76">
        <f>分析係数表!C18</f>
        <v>9.0734209682590605E-2</v>
      </c>
      <c r="G15" s="77">
        <f t="shared" si="1"/>
        <v>1.5320477908559694E-2</v>
      </c>
      <c r="H15" s="77">
        <v>2.0446114880754238E-2</v>
      </c>
      <c r="I15" s="77">
        <f t="shared" si="2"/>
        <v>2.0446114880754238E-2</v>
      </c>
      <c r="J15" s="76">
        <f>分析係数表!G18</f>
        <v>0.21565293431791682</v>
      </c>
      <c r="K15" s="78">
        <f t="shared" si="3"/>
        <v>4.4092646694358752E-3</v>
      </c>
      <c r="L15" s="79"/>
      <c r="M15" s="80"/>
      <c r="N15" s="81">
        <f>分析係数表!H18</f>
        <v>4.3984597564411608E-4</v>
      </c>
      <c r="O15" s="82">
        <f t="shared" si="4"/>
        <v>6.0332316196521222E-3</v>
      </c>
      <c r="P15" s="76">
        <f>分析係数表!C18</f>
        <v>9.0734209682590605E-2</v>
      </c>
      <c r="Q15" s="82">
        <f t="shared" si="5"/>
        <v>5.4742050284115138E-4</v>
      </c>
      <c r="R15" s="83">
        <v>1.5838407193473783E-3</v>
      </c>
      <c r="S15" s="84">
        <f t="shared" si="6"/>
        <v>2.2029955600101618E-2</v>
      </c>
      <c r="T15" s="85">
        <f>分析係数表!F18</f>
        <v>0.45924018655266224</v>
      </c>
      <c r="U15" s="86">
        <f t="shared" si="7"/>
        <v>1.0117040919537534E-2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投入係数表!I16</f>
        <v>3.5516739446870452E-3</v>
      </c>
      <c r="E16" s="77">
        <f t="shared" si="0"/>
        <v>0.35516739446870449</v>
      </c>
      <c r="F16" s="76">
        <f>分析係数表!C19</f>
        <v>0.38367313932924796</v>
      </c>
      <c r="G16" s="77">
        <f t="shared" si="1"/>
        <v>0.13626818922319722</v>
      </c>
      <c r="H16" s="77">
        <v>0.20011952898788207</v>
      </c>
      <c r="I16" s="77">
        <f t="shared" si="2"/>
        <v>0.20011952898788207</v>
      </c>
      <c r="J16" s="76">
        <f>分析係数表!G19</f>
        <v>5.766363928853338E-2</v>
      </c>
      <c r="K16" s="78">
        <f t="shared" si="3"/>
        <v>1.1539620334148432E-2</v>
      </c>
      <c r="L16" s="79"/>
      <c r="M16" s="80"/>
      <c r="N16" s="81">
        <f>分析係数表!H19</f>
        <v>-1.1191810412296904E-4</v>
      </c>
      <c r="O16" s="82">
        <f t="shared" si="4"/>
        <v>-1.5351461238616612E-3</v>
      </c>
      <c r="P16" s="76">
        <f>分析係数表!C19</f>
        <v>0.38367313932924796</v>
      </c>
      <c r="Q16" s="82">
        <f t="shared" si="5"/>
        <v>-5.8899433267113003E-4</v>
      </c>
      <c r="R16" s="83">
        <v>5.2574676197503934E-3</v>
      </c>
      <c r="S16" s="84">
        <f t="shared" si="6"/>
        <v>0.20537699660763248</v>
      </c>
      <c r="T16" s="85">
        <f>分析係数表!F19</f>
        <v>0.24005843022564122</v>
      </c>
      <c r="U16" s="86">
        <f t="shared" si="7"/>
        <v>4.9302479410085094E-2</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投入係数表!I17</f>
        <v>1.1353711790393012E-3</v>
      </c>
      <c r="E17" s="77">
        <f t="shared" si="0"/>
        <v>0.11353711790393012</v>
      </c>
      <c r="F17" s="76">
        <f>分析係数表!C20</f>
        <v>5.6760594962254274E-2</v>
      </c>
      <c r="G17" s="77">
        <f t="shared" si="1"/>
        <v>6.4444343625266855E-3</v>
      </c>
      <c r="H17" s="77">
        <v>8.5619044722497067E-3</v>
      </c>
      <c r="I17" s="77">
        <f t="shared" si="2"/>
        <v>8.5619044722497067E-3</v>
      </c>
      <c r="J17" s="76">
        <f>分析係数表!G20</f>
        <v>0.10000544691976687</v>
      </c>
      <c r="K17" s="78">
        <f t="shared" si="3"/>
        <v>8.5623708323168265E-4</v>
      </c>
      <c r="L17" s="79"/>
      <c r="M17" s="80"/>
      <c r="N17" s="81">
        <f>分析係数表!H20</f>
        <v>5.4785085934320511E-4</v>
      </c>
      <c r="O17" s="82">
        <f t="shared" si="4"/>
        <v>7.5147013056165229E-3</v>
      </c>
      <c r="P17" s="76">
        <f>分析係数表!C20</f>
        <v>5.6760594962254274E-2</v>
      </c>
      <c r="Q17" s="82">
        <f t="shared" si="5"/>
        <v>4.2653891707042282E-4</v>
      </c>
      <c r="R17" s="83">
        <v>1.4260473736361964E-3</v>
      </c>
      <c r="S17" s="84">
        <f t="shared" si="6"/>
        <v>9.9879518458859031E-3</v>
      </c>
      <c r="T17" s="85">
        <f>分析係数表!F20</f>
        <v>0.22277901846505802</v>
      </c>
      <c r="U17" s="86">
        <f t="shared" si="7"/>
        <v>2.2251061087027258E-3</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投入係数表!I18</f>
        <v>5.531295487627365E-3</v>
      </c>
      <c r="E18" s="77">
        <f t="shared" si="0"/>
        <v>0.55312954876273646</v>
      </c>
      <c r="F18" s="76">
        <f>分析係数表!C21</f>
        <v>0.13737850556345566</v>
      </c>
      <c r="G18" s="77">
        <f t="shared" si="1"/>
        <v>7.59881107920133E-2</v>
      </c>
      <c r="H18" s="77">
        <v>9.415475688692633E-2</v>
      </c>
      <c r="I18" s="77">
        <f t="shared" si="2"/>
        <v>9.415475688692633E-2</v>
      </c>
      <c r="J18" s="76">
        <f>分析係数表!G21</f>
        <v>0.2851571527617287</v>
      </c>
      <c r="K18" s="78">
        <f t="shared" si="3"/>
        <v>2.6848902392848678E-2</v>
      </c>
      <c r="L18" s="79"/>
      <c r="M18" s="80"/>
      <c r="N18" s="81">
        <f>分析係数表!H21</f>
        <v>9.156935791879285E-4</v>
      </c>
      <c r="O18" s="82">
        <f t="shared" si="4"/>
        <v>1.2560286467959045E-2</v>
      </c>
      <c r="P18" s="76">
        <f>分析係数表!C21</f>
        <v>0.13737850556345566</v>
      </c>
      <c r="Q18" s="82">
        <f t="shared" si="5"/>
        <v>1.7255133844171085E-3</v>
      </c>
      <c r="R18" s="83">
        <v>5.3101894811047922E-3</v>
      </c>
      <c r="S18" s="84">
        <f t="shared" si="6"/>
        <v>9.9464946368031118E-2</v>
      </c>
      <c r="T18" s="85">
        <f>分析係数表!F21</f>
        <v>0.4258002079963023</v>
      </c>
      <c r="U18" s="86">
        <f t="shared" si="7"/>
        <v>4.2352194851848705E-2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投入係数表!I19</f>
        <v>4.0756914119359532E-4</v>
      </c>
      <c r="E19" s="77">
        <f t="shared" si="0"/>
        <v>4.0756914119359534E-2</v>
      </c>
      <c r="F19" s="76">
        <f>分析係数表!C22</f>
        <v>5.5142937219730959E-2</v>
      </c>
      <c r="G19" s="77">
        <f t="shared" si="1"/>
        <v>2.247455956553809E-3</v>
      </c>
      <c r="H19" s="77">
        <v>4.0918723105907162E-3</v>
      </c>
      <c r="I19" s="77">
        <f t="shared" si="2"/>
        <v>4.0918723105907162E-3</v>
      </c>
      <c r="J19" s="76">
        <f>分析係数表!G22</f>
        <v>0.19463487332339791</v>
      </c>
      <c r="K19" s="78">
        <f t="shared" si="3"/>
        <v>7.9642104882734349E-4</v>
      </c>
      <c r="L19" s="79"/>
      <c r="M19" s="80"/>
      <c r="N19" s="81">
        <f>分析係数表!H22</f>
        <v>4.3045424662680399E-5</v>
      </c>
      <c r="O19" s="82">
        <f t="shared" si="4"/>
        <v>5.9044081686986962E-4</v>
      </c>
      <c r="P19" s="76">
        <f>分析係数表!C22</f>
        <v>5.5142937219730959E-2</v>
      </c>
      <c r="Q19" s="82">
        <f t="shared" si="5"/>
        <v>3.2558640896621881E-5</v>
      </c>
      <c r="R19" s="83">
        <v>6.8248135409613032E-4</v>
      </c>
      <c r="S19" s="84">
        <f t="shared" si="6"/>
        <v>4.7743536646868466E-3</v>
      </c>
      <c r="T19" s="85">
        <f>分析係数表!F22</f>
        <v>0.4128663686040735</v>
      </c>
      <c r="U19" s="86">
        <f t="shared" si="7"/>
        <v>1.9711700599708087E-3</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投入係数表!I20</f>
        <v>2.9112081513828238E-5</v>
      </c>
      <c r="E20" s="77">
        <f t="shared" si="0"/>
        <v>2.9112081513828236E-3</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3.4352920254246964E-4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投入係数表!I21</f>
        <v>0</v>
      </c>
      <c r="E21" s="77">
        <f t="shared" si="0"/>
        <v>0</v>
      </c>
      <c r="F21" s="76">
        <f>分析係数表!C24</f>
        <v>1</v>
      </c>
      <c r="G21" s="77">
        <f t="shared" si="1"/>
        <v>0</v>
      </c>
      <c r="H21" s="77">
        <v>3.0072339649106144E-2</v>
      </c>
      <c r="I21" s="77">
        <f t="shared" si="2"/>
        <v>3.0072339649106144E-2</v>
      </c>
      <c r="J21" s="76">
        <f>分析係数表!G24</f>
        <v>0.20831345678476951</v>
      </c>
      <c r="K21" s="78">
        <f t="shared" si="3"/>
        <v>6.264473025910983E-3</v>
      </c>
      <c r="L21" s="79"/>
      <c r="M21" s="80"/>
      <c r="N21" s="81">
        <f>分析係数表!H24</f>
        <v>3.2557993926681905E-4</v>
      </c>
      <c r="O21" s="82">
        <f t="shared" si="4"/>
        <v>4.4658796330521054E-3</v>
      </c>
      <c r="P21" s="76">
        <f>分析係数表!C24</f>
        <v>1</v>
      </c>
      <c r="Q21" s="82">
        <f t="shared" si="5"/>
        <v>4.4658796330521054E-3</v>
      </c>
      <c r="R21" s="83">
        <v>2.3564034905904689E-2</v>
      </c>
      <c r="S21" s="84">
        <f t="shared" si="6"/>
        <v>5.363637455501083E-2</v>
      </c>
      <c r="T21" s="85">
        <f>分析係数表!F24</f>
        <v>0.39224380935860187</v>
      </c>
      <c r="U21" s="86">
        <f t="shared" si="7"/>
        <v>2.1038535875642233E-2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投入係数表!I22</f>
        <v>0</v>
      </c>
      <c r="E22" s="77">
        <f t="shared" si="0"/>
        <v>0</v>
      </c>
      <c r="F22" s="76">
        <f>分析係数表!C25</f>
        <v>5.3881637957861162E-2</v>
      </c>
      <c r="G22" s="77">
        <f t="shared" si="1"/>
        <v>0</v>
      </c>
      <c r="H22" s="77">
        <v>3.1188322286392831E-3</v>
      </c>
      <c r="I22" s="77">
        <f t="shared" si="2"/>
        <v>3.1188322286392831E-3</v>
      </c>
      <c r="J22" s="76">
        <f>分析係数表!G25</f>
        <v>0.19694753074216123</v>
      </c>
      <c r="K22" s="78">
        <f t="shared" si="3"/>
        <v>6.1424630622957841E-4</v>
      </c>
      <c r="L22" s="79"/>
      <c r="M22" s="80"/>
      <c r="N22" s="81">
        <f>分析係数表!H25</f>
        <v>5.0793601101962874E-4</v>
      </c>
      <c r="O22" s="82">
        <f t="shared" si="4"/>
        <v>6.9672016390644621E-3</v>
      </c>
      <c r="P22" s="76">
        <f>分析係数表!C25</f>
        <v>5.3881637957861162E-2</v>
      </c>
      <c r="Q22" s="82">
        <f t="shared" si="5"/>
        <v>3.7540423629548819E-4</v>
      </c>
      <c r="R22" s="83">
        <v>3.2531137126386878E-3</v>
      </c>
      <c r="S22" s="84">
        <f t="shared" si="6"/>
        <v>6.3719459412779709E-3</v>
      </c>
      <c r="T22" s="85">
        <f>分析係数表!F25</f>
        <v>0.35040132853584277</v>
      </c>
      <c r="U22" s="86">
        <f t="shared" si="7"/>
        <v>2.2327383231823721E-3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投入係数表!I23</f>
        <v>2.9112081513828238E-5</v>
      </c>
      <c r="E23" s="77">
        <f t="shared" si="0"/>
        <v>2.9112081513828236E-3</v>
      </c>
      <c r="F23" s="76">
        <f>分析係数表!C26</f>
        <v>0.84177658262309296</v>
      </c>
      <c r="G23" s="77">
        <f t="shared" si="1"/>
        <v>2.4505868489755251E-3</v>
      </c>
      <c r="H23" s="77">
        <v>2.848200779522812E-2</v>
      </c>
      <c r="I23" s="77">
        <f t="shared" si="2"/>
        <v>2.848200779522812E-2</v>
      </c>
      <c r="J23" s="76">
        <f>分析係数表!G26</f>
        <v>0.19643330946147433</v>
      </c>
      <c r="K23" s="78">
        <f t="shared" si="3"/>
        <v>5.5948150513241693E-3</v>
      </c>
      <c r="L23" s="79"/>
      <c r="M23" s="80"/>
      <c r="N23" s="81">
        <f>分析係数表!H26</f>
        <v>1.0240897849294056E-2</v>
      </c>
      <c r="O23" s="82">
        <f t="shared" si="4"/>
        <v>0.14047123797713171</v>
      </c>
      <c r="P23" s="76">
        <f>分析係数表!C26</f>
        <v>0.84177658262309296</v>
      </c>
      <c r="Q23" s="82">
        <f t="shared" si="5"/>
        <v>0.11824539866122516</v>
      </c>
      <c r="R23" s="83">
        <v>0.14069711116166661</v>
      </c>
      <c r="S23" s="84">
        <f t="shared" si="6"/>
        <v>0.16917911895689472</v>
      </c>
      <c r="T23" s="85">
        <f>分析係数表!F26</f>
        <v>0.3347664275567348</v>
      </c>
      <c r="U23" s="86">
        <f t="shared" si="7"/>
        <v>5.6635489270395516E-2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投入係数表!I24</f>
        <v>0</v>
      </c>
      <c r="E24" s="77">
        <f t="shared" si="0"/>
        <v>0</v>
      </c>
      <c r="F24" s="76">
        <f>分析係数表!C27</f>
        <v>0.24324710590252963</v>
      </c>
      <c r="G24" s="77">
        <f t="shared" si="1"/>
        <v>0</v>
      </c>
      <c r="H24" s="77">
        <v>1.5355563015622702E-3</v>
      </c>
      <c r="I24" s="77">
        <f t="shared" si="2"/>
        <v>1.5355563015622702E-3</v>
      </c>
      <c r="J24" s="76">
        <f>分析係数表!G27</f>
        <v>0.17095686135274277</v>
      </c>
      <c r="K24" s="78">
        <f t="shared" si="3"/>
        <v>2.6251388574551147E-4</v>
      </c>
      <c r="L24" s="79"/>
      <c r="M24" s="80"/>
      <c r="N24" s="81">
        <f>分析係数表!H27</f>
        <v>1.1085370816767366E-2</v>
      </c>
      <c r="O24" s="82">
        <f t="shared" si="4"/>
        <v>0.1520546132753606</v>
      </c>
      <c r="P24" s="76">
        <f>分析係数表!C27</f>
        <v>0.24324710590252963</v>
      </c>
      <c r="Q24" s="82">
        <f t="shared" si="5"/>
        <v>3.6986844618359827E-2</v>
      </c>
      <c r="R24" s="83">
        <v>3.781587898653916E-2</v>
      </c>
      <c r="S24" s="84">
        <f t="shared" si="6"/>
        <v>3.9351435288101429E-2</v>
      </c>
      <c r="T24" s="85">
        <f>分析係数表!F27</f>
        <v>0.32207527072607844</v>
      </c>
      <c r="U24" s="86">
        <f t="shared" si="7"/>
        <v>1.2674124173875024E-2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投入係数表!I25</f>
        <v>0</v>
      </c>
      <c r="E25" s="77">
        <f t="shared" si="0"/>
        <v>0</v>
      </c>
      <c r="F25" s="76">
        <f>分析係数表!C28</f>
        <v>6.4266243880729879E-2</v>
      </c>
      <c r="G25" s="77">
        <f t="shared" si="1"/>
        <v>0</v>
      </c>
      <c r="H25" s="77">
        <v>6.5302340764510905E-3</v>
      </c>
      <c r="I25" s="77">
        <f t="shared" si="2"/>
        <v>6.5302340764510905E-3</v>
      </c>
      <c r="J25" s="76">
        <f>分析係数表!G28</f>
        <v>0.12485076971410619</v>
      </c>
      <c r="K25" s="78">
        <f t="shared" si="3"/>
        <v>8.1530475085820405E-4</v>
      </c>
      <c r="L25" s="79"/>
      <c r="M25" s="80"/>
      <c r="N25" s="81">
        <f>分析係数表!H28</f>
        <v>2.0224305794696803E-2</v>
      </c>
      <c r="O25" s="82">
        <f t="shared" si="4"/>
        <v>0.27741056634062367</v>
      </c>
      <c r="P25" s="76">
        <f>分析係数表!C28</f>
        <v>6.4266243880729879E-2</v>
      </c>
      <c r="Q25" s="82">
        <f t="shared" si="5"/>
        <v>1.7828135111537916E-2</v>
      </c>
      <c r="R25" s="83">
        <v>2.0480447035009293E-2</v>
      </c>
      <c r="S25" s="84">
        <f t="shared" si="6"/>
        <v>2.7010681111460384E-2</v>
      </c>
      <c r="T25" s="85">
        <f>分析係数表!F28</f>
        <v>0.21344643418158971</v>
      </c>
      <c r="U25" s="86">
        <f t="shared" si="7"/>
        <v>5.7653335680572376E-3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投入係数表!I26</f>
        <v>1.636098981077147E-2</v>
      </c>
      <c r="E26" s="77">
        <f t="shared" si="0"/>
        <v>1.6360989810771471</v>
      </c>
      <c r="F26" s="76">
        <f>分析係数表!C29</f>
        <v>0.2704472217012498</v>
      </c>
      <c r="G26" s="77">
        <f t="shared" si="1"/>
        <v>0.44247842386056008</v>
      </c>
      <c r="H26" s="77">
        <v>0.51383423968623321</v>
      </c>
      <c r="I26" s="77">
        <f t="shared" si="2"/>
        <v>0.51383423968623321</v>
      </c>
      <c r="J26" s="76">
        <f>分析係数表!G29</f>
        <v>0.25613918980110767</v>
      </c>
      <c r="K26" s="78">
        <f t="shared" si="3"/>
        <v>0.13161308584529993</v>
      </c>
      <c r="L26" s="79"/>
      <c r="M26" s="80"/>
      <c r="N26" s="81">
        <f>分析係数表!H29</f>
        <v>1.0092978117271389E-2</v>
      </c>
      <c r="O26" s="82">
        <f t="shared" si="4"/>
        <v>0.13844226862461526</v>
      </c>
      <c r="P26" s="76">
        <f>分析係数表!C29</f>
        <v>0.2704472217012498</v>
      </c>
      <c r="Q26" s="82">
        <f t="shared" si="5"/>
        <v>3.7441326915545303E-2</v>
      </c>
      <c r="R26" s="83">
        <v>5.8906559659817566E-2</v>
      </c>
      <c r="S26" s="84">
        <f t="shared" si="6"/>
        <v>0.57274079934605082</v>
      </c>
      <c r="T26" s="85">
        <f>分析係数表!F29</f>
        <v>0.41878853321258142</v>
      </c>
      <c r="U26" s="86">
        <f t="shared" si="7"/>
        <v>0.23985727926913403</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投入係数表!I27</f>
        <v>4.4541484716157202E-3</v>
      </c>
      <c r="E27" s="77">
        <f t="shared" si="0"/>
        <v>0.44541484716157204</v>
      </c>
      <c r="F27" s="76">
        <f>分析係数表!C30</f>
        <v>1</v>
      </c>
      <c r="G27" s="77">
        <f t="shared" si="1"/>
        <v>0.44541484716157204</v>
      </c>
      <c r="H27" s="77">
        <v>0.6279661785689411</v>
      </c>
      <c r="I27" s="77">
        <f t="shared" si="2"/>
        <v>0.6279661785689411</v>
      </c>
      <c r="J27" s="76">
        <f>分析係数表!G30</f>
        <v>0.34447816919378449</v>
      </c>
      <c r="K27" s="78">
        <f t="shared" si="3"/>
        <v>0.21632063950904598</v>
      </c>
      <c r="L27" s="79"/>
      <c r="M27" s="80"/>
      <c r="N27" s="81">
        <f>分析係数表!H30</f>
        <v>0</v>
      </c>
      <c r="O27" s="82">
        <f t="shared" si="4"/>
        <v>0</v>
      </c>
      <c r="P27" s="76">
        <f>分析係数表!C30</f>
        <v>1</v>
      </c>
      <c r="Q27" s="82">
        <f t="shared" si="5"/>
        <v>0</v>
      </c>
      <c r="R27" s="83">
        <v>5.556612259524342E-2</v>
      </c>
      <c r="S27" s="84">
        <f t="shared" si="6"/>
        <v>0.68353230116418451</v>
      </c>
      <c r="T27" s="85">
        <f>分析係数表!F30</f>
        <v>0.44033965000872966</v>
      </c>
      <c r="U27" s="86">
        <f t="shared" si="7"/>
        <v>0.30098637426429858</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投入係数表!I28</f>
        <v>5.4352256186317324E-2</v>
      </c>
      <c r="E28" s="77">
        <f t="shared" si="0"/>
        <v>5.4352256186317325</v>
      </c>
      <c r="F28" s="76">
        <f>分析係数表!C31</f>
        <v>1</v>
      </c>
      <c r="G28" s="77">
        <f t="shared" si="1"/>
        <v>5.4352256186317325</v>
      </c>
      <c r="H28" s="77">
        <v>6.3574840462064746</v>
      </c>
      <c r="I28" s="77">
        <f t="shared" si="2"/>
        <v>6.3574840462064746</v>
      </c>
      <c r="J28" s="76">
        <f>分析係数表!G31</f>
        <v>7.060016576471162E-2</v>
      </c>
      <c r="K28" s="78">
        <f t="shared" si="3"/>
        <v>0.44883942750868666</v>
      </c>
      <c r="L28" s="79"/>
      <c r="M28" s="80"/>
      <c r="N28" s="81">
        <f>分析係数表!H31</f>
        <v>2.2204395329180102E-2</v>
      </c>
      <c r="O28" s="82">
        <f t="shared" si="4"/>
        <v>0.30457084391663763</v>
      </c>
      <c r="P28" s="76">
        <f>分析係数表!C31</f>
        <v>1</v>
      </c>
      <c r="Q28" s="82">
        <f t="shared" si="5"/>
        <v>0.30457084391663763</v>
      </c>
      <c r="R28" s="83">
        <v>0.46284334601537974</v>
      </c>
      <c r="S28" s="84">
        <f t="shared" si="6"/>
        <v>6.8203273922218539</v>
      </c>
      <c r="T28" s="85">
        <f>分析係数表!F31</f>
        <v>0.30864414216761737</v>
      </c>
      <c r="U28" s="86">
        <f t="shared" si="7"/>
        <v>2.1050540972746168</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投入係数表!I29</f>
        <v>2.561863173216885E-3</v>
      </c>
      <c r="E29" s="77">
        <f t="shared" si="0"/>
        <v>0.25618631732168851</v>
      </c>
      <c r="F29" s="76">
        <f>分析係数表!C32</f>
        <v>1</v>
      </c>
      <c r="G29" s="77">
        <f t="shared" si="1"/>
        <v>0.25618631732168851</v>
      </c>
      <c r="H29" s="77">
        <v>0.32735137130801295</v>
      </c>
      <c r="I29" s="77">
        <f t="shared" si="2"/>
        <v>0.32735137130801295</v>
      </c>
      <c r="J29" s="76">
        <f>分析係数表!G32</f>
        <v>0.14032153145618437</v>
      </c>
      <c r="K29" s="78">
        <f t="shared" si="3"/>
        <v>4.5934445746222428E-2</v>
      </c>
      <c r="L29" s="79"/>
      <c r="M29" s="80"/>
      <c r="N29" s="81">
        <f>分析係数表!H32</f>
        <v>6.2454997965125381E-3</v>
      </c>
      <c r="O29" s="82">
        <f t="shared" si="4"/>
        <v>8.5667594884028364E-2</v>
      </c>
      <c r="P29" s="76">
        <f>分析係数表!C32</f>
        <v>1</v>
      </c>
      <c r="Q29" s="82">
        <f t="shared" si="5"/>
        <v>8.5667594884028364E-2</v>
      </c>
      <c r="R29" s="83">
        <v>0.12156313011587067</v>
      </c>
      <c r="S29" s="84">
        <f t="shared" si="6"/>
        <v>0.44891450142388362</v>
      </c>
      <c r="T29" s="85">
        <f>分析係数表!F32</f>
        <v>0.48266889694266329</v>
      </c>
      <c r="U29" s="86">
        <f t="shared" si="7"/>
        <v>0.21667706722383157</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投入係数表!I30</f>
        <v>9.8981077147016015E-4</v>
      </c>
      <c r="E30" s="77">
        <f t="shared" si="0"/>
        <v>9.8981077147016011E-2</v>
      </c>
      <c r="F30" s="76">
        <f>分析係数表!C33</f>
        <v>0.77670327534259886</v>
      </c>
      <c r="G30" s="77">
        <f t="shared" si="1"/>
        <v>7.6878926817025794E-2</v>
      </c>
      <c r="H30" s="77">
        <v>0.14653801054826496</v>
      </c>
      <c r="I30" s="77">
        <f t="shared" si="2"/>
        <v>0.14653801054826496</v>
      </c>
      <c r="J30" s="76">
        <f>分析係数表!G33</f>
        <v>0.5074626865671642</v>
      </c>
      <c r="K30" s="78">
        <f t="shared" si="3"/>
        <v>7.4362572517029976E-2</v>
      </c>
      <c r="L30" s="79"/>
      <c r="M30" s="80"/>
      <c r="N30" s="81">
        <f>分析係数表!H33</f>
        <v>9.4934727483329676E-4</v>
      </c>
      <c r="O30" s="82">
        <f t="shared" si="4"/>
        <v>1.3021903833875487E-2</v>
      </c>
      <c r="P30" s="76">
        <f>分析係数表!C33</f>
        <v>0.77670327534259886</v>
      </c>
      <c r="Q30" s="82">
        <f t="shared" si="5"/>
        <v>1.0114155358967437E-2</v>
      </c>
      <c r="R30" s="83">
        <v>4.0845726250821175E-2</v>
      </c>
      <c r="S30" s="84">
        <f t="shared" si="6"/>
        <v>0.18738373679908613</v>
      </c>
      <c r="T30" s="85">
        <f>分析係数表!F33</f>
        <v>0.6450384062948854</v>
      </c>
      <c r="U30" s="86">
        <f t="shared" si="7"/>
        <v>0.12086970695046279</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投入係数表!I31</f>
        <v>8.5443959243085885E-2</v>
      </c>
      <c r="E31" s="77">
        <f t="shared" si="0"/>
        <v>8.5443959243085885</v>
      </c>
      <c r="F31" s="76">
        <f>分析係数表!C34</f>
        <v>0.47532743082063433</v>
      </c>
      <c r="G31" s="77">
        <f t="shared" si="1"/>
        <v>4.0613857626159007</v>
      </c>
      <c r="H31" s="77">
        <v>4.4204122631545353</v>
      </c>
      <c r="I31" s="77">
        <f t="shared" si="2"/>
        <v>4.4204122631545353</v>
      </c>
      <c r="J31" s="76">
        <f>分析係数表!G34</f>
        <v>0.42481134980523871</v>
      </c>
      <c r="K31" s="78">
        <f t="shared" si="3"/>
        <v>1.8778413002063081</v>
      </c>
      <c r="L31" s="79"/>
      <c r="M31" s="80"/>
      <c r="N31" s="81">
        <f>分析係数表!H34</f>
        <v>0.15685204896221394</v>
      </c>
      <c r="O31" s="82">
        <f t="shared" si="4"/>
        <v>2.1514911896607489</v>
      </c>
      <c r="P31" s="76">
        <f>分析係数表!C34</f>
        <v>0.47532743082063433</v>
      </c>
      <c r="Q31" s="82">
        <f t="shared" si="5"/>
        <v>1.0226627796146739</v>
      </c>
      <c r="R31" s="83">
        <v>1.1338161705632115</v>
      </c>
      <c r="S31" s="84">
        <f t="shared" si="6"/>
        <v>5.5542284337177463</v>
      </c>
      <c r="T31" s="85">
        <f>分析係数表!F34</f>
        <v>0.69928666893120972</v>
      </c>
      <c r="U31" s="86">
        <f t="shared" si="7"/>
        <v>3.8839978998974933</v>
      </c>
      <c r="V31" s="87">
        <f>分析係数表!D34</f>
        <v>0.17669785175285158</v>
      </c>
      <c r="W31" s="167">
        <f t="shared" si="8"/>
        <v>1</v>
      </c>
      <c r="X31" s="76">
        <f>分析係数表!E34</f>
        <v>0.12938371624217065</v>
      </c>
      <c r="Y31" s="166">
        <f t="shared" si="9"/>
        <v>1</v>
      </c>
    </row>
    <row r="32" spans="1:25" x14ac:dyDescent="0.2">
      <c r="A32" s="6" t="s">
        <v>20</v>
      </c>
      <c r="B32" s="5" t="s">
        <v>37</v>
      </c>
      <c r="C32" s="90"/>
      <c r="D32" s="76">
        <f>投入係数表!I32</f>
        <v>7.9184861717612812E-3</v>
      </c>
      <c r="E32" s="77">
        <f t="shared" si="0"/>
        <v>0.79184861717612809</v>
      </c>
      <c r="F32" s="76">
        <f>分析係数表!C35</f>
        <v>0.95011559485855634</v>
      </c>
      <c r="G32" s="77">
        <f t="shared" si="1"/>
        <v>0.75234771994622218</v>
      </c>
      <c r="H32" s="77">
        <v>1.1116102987789072</v>
      </c>
      <c r="I32" s="77">
        <f t="shared" si="2"/>
        <v>1.1116102987789072</v>
      </c>
      <c r="J32" s="76">
        <f>分析係数表!G35</f>
        <v>0.31372249083859299</v>
      </c>
      <c r="K32" s="78">
        <f t="shared" si="3"/>
        <v>0.34873715177475134</v>
      </c>
      <c r="L32" s="79"/>
      <c r="M32" s="80"/>
      <c r="N32" s="81">
        <f>分析係数表!H35</f>
        <v>5.8597345271264437E-2</v>
      </c>
      <c r="O32" s="82">
        <f t="shared" si="4"/>
        <v>0.80376171636116378</v>
      </c>
      <c r="P32" s="76">
        <f>分析係数表!C35</f>
        <v>0.95011559485855634</v>
      </c>
      <c r="Q32" s="82">
        <f t="shared" si="5"/>
        <v>0.76366654126502131</v>
      </c>
      <c r="R32" s="83">
        <v>1.0806564799735305</v>
      </c>
      <c r="S32" s="84">
        <f t="shared" si="6"/>
        <v>2.1922667787524377</v>
      </c>
      <c r="T32" s="85">
        <f>分析係数表!F35</f>
        <v>0.64312744830705182</v>
      </c>
      <c r="U32" s="86">
        <f t="shared" si="7"/>
        <v>1.4099069394273753</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投入係数表!I33</f>
        <v>1.1353711790393012E-3</v>
      </c>
      <c r="E33" s="77">
        <f t="shared" si="0"/>
        <v>0.11353711790393012</v>
      </c>
      <c r="F33" s="76">
        <f>分析係数表!C36</f>
        <v>0.97036286861890209</v>
      </c>
      <c r="G33" s="77">
        <f t="shared" si="1"/>
        <v>0.11017220342398014</v>
      </c>
      <c r="H33" s="77">
        <v>0.34688732210815687</v>
      </c>
      <c r="I33" s="77">
        <f t="shared" si="2"/>
        <v>0.34688732210815687</v>
      </c>
      <c r="J33" s="76">
        <f>分析係数表!G36</f>
        <v>5.6132677862763138E-2</v>
      </c>
      <c r="K33" s="78">
        <f t="shared" si="3"/>
        <v>1.9471714306573722E-2</v>
      </c>
      <c r="L33" s="79"/>
      <c r="M33" s="80"/>
      <c r="N33" s="81">
        <f>分析係数表!H36</f>
        <v>0.19400338102244624</v>
      </c>
      <c r="O33" s="82">
        <f t="shared" si="4"/>
        <v>2.6610845557697642</v>
      </c>
      <c r="P33" s="76">
        <f>分析係数表!C36</f>
        <v>0.97036286861890209</v>
      </c>
      <c r="Q33" s="82">
        <f t="shared" si="5"/>
        <v>2.582217643174205</v>
      </c>
      <c r="R33" s="83">
        <v>2.7552374876581189</v>
      </c>
      <c r="S33" s="84">
        <f t="shared" si="6"/>
        <v>3.1021248097662757</v>
      </c>
      <c r="T33" s="85">
        <f>分析係数表!F36</f>
        <v>0.84161253999423258</v>
      </c>
      <c r="U33" s="86">
        <f t="shared" si="7"/>
        <v>2.6107871405265208</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投入係数表!I34</f>
        <v>3.4468704512372633E-2</v>
      </c>
      <c r="E34" s="77">
        <f t="shared" si="0"/>
        <v>3.4468704512372632</v>
      </c>
      <c r="F34" s="76">
        <f>分析係数表!C37</f>
        <v>0.51412455642849397</v>
      </c>
      <c r="G34" s="77">
        <f t="shared" si="1"/>
        <v>1.7721207418088407</v>
      </c>
      <c r="H34" s="77">
        <v>2.2252061323010977</v>
      </c>
      <c r="I34" s="77">
        <f t="shared" si="2"/>
        <v>2.2252061323010977</v>
      </c>
      <c r="J34" s="76">
        <f>分析係数表!G37</f>
        <v>0.38383420760226361</v>
      </c>
      <c r="K34" s="78">
        <f t="shared" si="3"/>
        <v>0.85411023254348961</v>
      </c>
      <c r="L34" s="79"/>
      <c r="M34" s="80"/>
      <c r="N34" s="81">
        <f>分析係数表!H37</f>
        <v>4.7982343549447456E-2</v>
      </c>
      <c r="O34" s="82">
        <f t="shared" si="4"/>
        <v>0.658159010921054</v>
      </c>
      <c r="P34" s="76">
        <f>分析係数表!C37</f>
        <v>0.51412455642849397</v>
      </c>
      <c r="Q34" s="82">
        <f t="shared" si="5"/>
        <v>0.33837570954920321</v>
      </c>
      <c r="R34" s="83">
        <v>0.4446814827797787</v>
      </c>
      <c r="S34" s="84">
        <f t="shared" si="6"/>
        <v>2.6698876150808761</v>
      </c>
      <c r="T34" s="85">
        <f>分析係数表!F37</f>
        <v>0.64874544561874981</v>
      </c>
      <c r="U34" s="86">
        <f t="shared" si="7"/>
        <v>1.7320774305976241</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投入係数表!I35</f>
        <v>4.2794759825327509E-3</v>
      </c>
      <c r="E35" s="77">
        <f t="shared" si="0"/>
        <v>0.42794759825327511</v>
      </c>
      <c r="F35" s="76">
        <f>分析係数表!C38</f>
        <v>0.46043954090550876</v>
      </c>
      <c r="G35" s="77">
        <f t="shared" si="1"/>
        <v>0.19704399567135308</v>
      </c>
      <c r="H35" s="77">
        <v>0.44149350334973875</v>
      </c>
      <c r="I35" s="77">
        <f t="shared" si="2"/>
        <v>0.44149350334973875</v>
      </c>
      <c r="J35" s="76">
        <f>分析係数表!G38</f>
        <v>0.15768289971091839</v>
      </c>
      <c r="K35" s="78">
        <f t="shared" si="3"/>
        <v>6.9615975811718869E-2</v>
      </c>
      <c r="L35" s="79"/>
      <c r="M35" s="80"/>
      <c r="N35" s="81">
        <f>分析係数表!H38</f>
        <v>4.3205084055974702E-2</v>
      </c>
      <c r="O35" s="82">
        <f t="shared" si="4"/>
        <v>0.59263081553607788</v>
      </c>
      <c r="P35" s="76">
        <f>分析係数表!C38</f>
        <v>0.46043954090550876</v>
      </c>
      <c r="Q35" s="82">
        <f t="shared" si="5"/>
        <v>0.27287066063188897</v>
      </c>
      <c r="R35" s="83">
        <v>0.40938243922998918</v>
      </c>
      <c r="S35" s="84">
        <f t="shared" si="6"/>
        <v>0.85087594257972787</v>
      </c>
      <c r="T35" s="85">
        <f>分析係数表!F38</f>
        <v>0.51649988881476538</v>
      </c>
      <c r="U35" s="86">
        <f t="shared" si="7"/>
        <v>0.43947732973758813</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投入係数表!I36</f>
        <v>0</v>
      </c>
      <c r="E36" s="77">
        <f t="shared" si="0"/>
        <v>0</v>
      </c>
      <c r="F36" s="76">
        <f>分析係数表!C39</f>
        <v>1</v>
      </c>
      <c r="G36" s="77">
        <f t="shared" si="1"/>
        <v>0</v>
      </c>
      <c r="H36" s="77">
        <v>3.7469376579189029E-2</v>
      </c>
      <c r="I36" s="77">
        <f t="shared" si="2"/>
        <v>3.7469376579189029E-2</v>
      </c>
      <c r="J36" s="76">
        <f>分析係数表!G39</f>
        <v>0.35257837611217219</v>
      </c>
      <c r="K36" s="78">
        <f t="shared" si="3"/>
        <v>1.3210891948225926E-2</v>
      </c>
      <c r="L36" s="79"/>
      <c r="M36" s="80"/>
      <c r="N36" s="81">
        <f>分析係数表!H39</f>
        <v>3.7864320821463233E-3</v>
      </c>
      <c r="O36" s="82">
        <f t="shared" si="4"/>
        <v>5.1937321309389627E-2</v>
      </c>
      <c r="P36" s="76">
        <f>分析係数表!C39</f>
        <v>1</v>
      </c>
      <c r="Q36" s="82">
        <f t="shared" si="5"/>
        <v>5.1937321309389627E-2</v>
      </c>
      <c r="R36" s="83">
        <v>8.144668872437788E-2</v>
      </c>
      <c r="S36" s="84">
        <f t="shared" si="6"/>
        <v>0.11891606530356691</v>
      </c>
      <c r="T36" s="85">
        <f>分析係数表!F39</f>
        <v>0.70335864349932453</v>
      </c>
      <c r="U36" s="86">
        <f t="shared" si="7"/>
        <v>8.3640642382193917E-2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投入係数表!I37</f>
        <v>8.733624454148471E-5</v>
      </c>
      <c r="E37" s="77">
        <f t="shared" si="0"/>
        <v>8.7336244541484712E-3</v>
      </c>
      <c r="F37" s="76">
        <f>分析係数表!C40</f>
        <v>0.88524546011567695</v>
      </c>
      <c r="G37" s="77">
        <f t="shared" si="1"/>
        <v>7.7314013983901912E-3</v>
      </c>
      <c r="H37" s="77">
        <v>1.3909415110959193E-2</v>
      </c>
      <c r="I37" s="77">
        <f t="shared" si="2"/>
        <v>1.3909415110959193E-2</v>
      </c>
      <c r="J37" s="76">
        <f>分析係数表!G40</f>
        <v>0.51249383412021698</v>
      </c>
      <c r="K37" s="78">
        <f t="shared" si="3"/>
        <v>7.1284894805851602E-3</v>
      </c>
      <c r="L37" s="79"/>
      <c r="M37" s="80"/>
      <c r="N37" s="81">
        <f>分析係数表!H40</f>
        <v>3.2436684093541619E-2</v>
      </c>
      <c r="O37" s="82">
        <f t="shared" si="4"/>
        <v>0.44492399373039537</v>
      </c>
      <c r="P37" s="76">
        <f>分析係数表!C40</f>
        <v>0.88524546011567695</v>
      </c>
      <c r="Q37" s="82">
        <f t="shared" si="5"/>
        <v>0.39386694554636842</v>
      </c>
      <c r="R37" s="83">
        <v>0.39690453748612198</v>
      </c>
      <c r="S37" s="84">
        <f t="shared" si="6"/>
        <v>0.41081395259708114</v>
      </c>
      <c r="T37" s="85">
        <f>分析係数表!F40</f>
        <v>0.70839968994433089</v>
      </c>
      <c r="U37" s="86">
        <f t="shared" si="7"/>
        <v>0.29102047664457731</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投入係数表!I38</f>
        <v>0</v>
      </c>
      <c r="E38" s="77">
        <f t="shared" si="0"/>
        <v>0</v>
      </c>
      <c r="F38" s="76">
        <f>分析係数表!C41</f>
        <v>0.76732784646536523</v>
      </c>
      <c r="G38" s="77">
        <f t="shared" si="1"/>
        <v>0</v>
      </c>
      <c r="H38" s="77">
        <v>2.5584373516991158E-3</v>
      </c>
      <c r="I38" s="77">
        <f t="shared" si="2"/>
        <v>2.5584373516991158E-3</v>
      </c>
      <c r="J38" s="76">
        <f>分析係数表!G41</f>
        <v>0.44330293713737212</v>
      </c>
      <c r="K38" s="78">
        <f t="shared" si="3"/>
        <v>1.1341627924901778E-3</v>
      </c>
      <c r="L38" s="79"/>
      <c r="M38" s="80"/>
      <c r="N38" s="81">
        <f>分析係数表!H41</f>
        <v>5.3196318442225214E-2</v>
      </c>
      <c r="O38" s="82">
        <f t="shared" si="4"/>
        <v>0.72967749677536431</v>
      </c>
      <c r="P38" s="76">
        <f>分析係数表!C41</f>
        <v>0.76732784646536523</v>
      </c>
      <c r="Q38" s="82">
        <f t="shared" si="5"/>
        <v>0.55990186221487881</v>
      </c>
      <c r="R38" s="83">
        <v>0.5701650672407339</v>
      </c>
      <c r="S38" s="84">
        <f t="shared" si="6"/>
        <v>0.57272350459243304</v>
      </c>
      <c r="T38" s="85">
        <f>分析係数表!F41</f>
        <v>0.5479013319521201</v>
      </c>
      <c r="U38" s="86">
        <f t="shared" si="7"/>
        <v>0.31379597100648021</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投入係数表!I39</f>
        <v>4.9490538573508007E-4</v>
      </c>
      <c r="E39" s="77">
        <f>$C$11*D39</f>
        <v>4.9490538573508006E-2</v>
      </c>
      <c r="F39" s="76">
        <f>分析係数表!C42</f>
        <v>0.61896115066660296</v>
      </c>
      <c r="G39" s="77">
        <f>E39*F39</f>
        <v>3.0632720702568415E-2</v>
      </c>
      <c r="H39" s="77">
        <v>4.8365769332008986E-2</v>
      </c>
      <c r="I39" s="77">
        <f>C39+H39</f>
        <v>4.8365769332008986E-2</v>
      </c>
      <c r="J39" s="76">
        <f>分析係数表!G42</f>
        <v>0.48521299417713759</v>
      </c>
      <c r="K39" s="78">
        <f>I39*J39</f>
        <v>2.3467699753264855E-2</v>
      </c>
      <c r="L39" s="79"/>
      <c r="M39" s="80"/>
      <c r="N39" s="81">
        <f>分析係数表!H42</f>
        <v>1.2030804871176784E-2</v>
      </c>
      <c r="O39" s="82">
        <f t="shared" si="4"/>
        <v>0.16502284067133885</v>
      </c>
      <c r="P39" s="76">
        <f>分析係数表!C42</f>
        <v>0.61896115066660296</v>
      </c>
      <c r="Q39" s="82">
        <f>O39*P39</f>
        <v>0.10214272734820339</v>
      </c>
      <c r="R39" s="83">
        <v>0.11035251335389294</v>
      </c>
      <c r="S39" s="84">
        <f>I39+R39</f>
        <v>0.15871828268590193</v>
      </c>
      <c r="T39" s="85">
        <f>分析係数表!F42</f>
        <v>0.55654305853509045</v>
      </c>
      <c r="U39" s="86">
        <f t="shared" si="7"/>
        <v>8.8333558491448957E-2</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投入係数表!I40</f>
        <v>1.6797671033478893E-2</v>
      </c>
      <c r="E40" s="77">
        <f>$C$11*D40</f>
        <v>1.6797671033478894</v>
      </c>
      <c r="F40" s="76">
        <f>分析係数表!C43</f>
        <v>0.5789580681381028</v>
      </c>
      <c r="G40" s="77">
        <f>E40*F40</f>
        <v>0.97251471707623094</v>
      </c>
      <c r="H40" s="77">
        <v>1.8998866000962209</v>
      </c>
      <c r="I40" s="77">
        <f>C40+H40</f>
        <v>1.8998866000962209</v>
      </c>
      <c r="J40" s="76">
        <f>分析係数表!G43</f>
        <v>0.34272082878953108</v>
      </c>
      <c r="K40" s="78">
        <f>I40*J40</f>
        <v>0.65113071019110125</v>
      </c>
      <c r="L40" s="79"/>
      <c r="M40" s="80"/>
      <c r="N40" s="81">
        <f>分析係数表!H43</f>
        <v>3.3445512318817892E-2</v>
      </c>
      <c r="O40" s="82">
        <f t="shared" si="4"/>
        <v>0.45876177942030921</v>
      </c>
      <c r="P40" s="76">
        <f>分析係数表!C43</f>
        <v>0.5789580681381028</v>
      </c>
      <c r="Q40" s="82">
        <f>O40*P40</f>
        <v>0.26560383354878064</v>
      </c>
      <c r="R40" s="83">
        <v>0.64232319535349547</v>
      </c>
      <c r="S40" s="84">
        <f>I40+R40</f>
        <v>2.5422097954497165</v>
      </c>
      <c r="T40" s="85">
        <f>分析係数表!F43</f>
        <v>0.5990685205379862</v>
      </c>
      <c r="U40" s="86">
        <f t="shared" si="7"/>
        <v>1.5229578610572383</v>
      </c>
      <c r="V40" s="87">
        <f>分析係数表!D43</f>
        <v>0.10839694656488549</v>
      </c>
      <c r="W40" s="167">
        <f t="shared" si="8"/>
        <v>0</v>
      </c>
      <c r="X40" s="76">
        <f>分析係数表!E43</f>
        <v>8.9508360596146849E-2</v>
      </c>
      <c r="Y40" s="166">
        <f t="shared" si="9"/>
        <v>0</v>
      </c>
    </row>
    <row r="41" spans="1:25" x14ac:dyDescent="0.2">
      <c r="A41" s="6" t="s">
        <v>341</v>
      </c>
      <c r="B41" s="5" t="s">
        <v>42</v>
      </c>
      <c r="C41" s="90"/>
      <c r="D41" s="76">
        <f>投入係数表!I41</f>
        <v>8.733624454148471E-5</v>
      </c>
      <c r="E41" s="77">
        <f>$C$11*D41</f>
        <v>8.7336244541484712E-3</v>
      </c>
      <c r="F41" s="76">
        <f>分析係数表!C44</f>
        <v>0.63630612597919289</v>
      </c>
      <c r="G41" s="77">
        <f>E41*F41</f>
        <v>5.5572587421763566E-3</v>
      </c>
      <c r="H41" s="77">
        <v>1.3396875822459972E-2</v>
      </c>
      <c r="I41" s="77">
        <f>C41+H41</f>
        <v>1.3396875822459972E-2</v>
      </c>
      <c r="J41" s="76">
        <f>分析係数表!G44</f>
        <v>0.27264053101016389</v>
      </c>
      <c r="K41" s="78">
        <f>I41*J41</f>
        <v>3.6525313381127128E-3</v>
      </c>
      <c r="L41" s="79"/>
      <c r="M41" s="80"/>
      <c r="N41" s="81">
        <f>分析係数表!H44</f>
        <v>0.11349043608928404</v>
      </c>
      <c r="O41" s="82">
        <f t="shared" si="4"/>
        <v>1.5567133166087805</v>
      </c>
      <c r="P41" s="76">
        <f>分析係数表!C44</f>
        <v>0.63630612597919289</v>
      </c>
      <c r="Q41" s="82">
        <f>O41*P41</f>
        <v>0.99054621975155388</v>
      </c>
      <c r="R41" s="83">
        <v>1.009982592200378</v>
      </c>
      <c r="S41" s="84">
        <f>I41+R41</f>
        <v>1.0233794680228381</v>
      </c>
      <c r="T41" s="85">
        <f>分析係数表!F44</f>
        <v>0.52896909354905619</v>
      </c>
      <c r="U41" s="86">
        <f t="shared" si="7"/>
        <v>0.54133610955675604</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投入係数表!I42</f>
        <v>7.5691411935953422E-4</v>
      </c>
      <c r="E42" s="77">
        <f>$C$11*D42</f>
        <v>7.5691411935953426E-2</v>
      </c>
      <c r="F42" s="76">
        <f>分析係数表!C45</f>
        <v>1</v>
      </c>
      <c r="G42" s="77">
        <f>E42*F42</f>
        <v>7.5691411935953426E-2</v>
      </c>
      <c r="H42" s="77">
        <v>0.11033761945366916</v>
      </c>
      <c r="I42" s="77">
        <f>C42+H42</f>
        <v>0.11033761945366916</v>
      </c>
      <c r="J42" s="76">
        <f>分析係数表!G45</f>
        <v>0</v>
      </c>
      <c r="K42" s="78">
        <f>I42*J42</f>
        <v>0</v>
      </c>
      <c r="L42" s="79"/>
      <c r="M42" s="80"/>
      <c r="N42" s="81">
        <f>分析係数表!H45</f>
        <v>0</v>
      </c>
      <c r="O42" s="82">
        <f t="shared" si="4"/>
        <v>0</v>
      </c>
      <c r="P42" s="76">
        <f>分析係数表!C45</f>
        <v>1</v>
      </c>
      <c r="Q42" s="82">
        <f>O42*P42</f>
        <v>0</v>
      </c>
      <c r="R42" s="83">
        <v>1.957041811981854E-2</v>
      </c>
      <c r="S42" s="84">
        <f>I42+R42</f>
        <v>0.12990803757348771</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投入係数表!I43</f>
        <v>3.0858806404657933E-3</v>
      </c>
      <c r="E43" s="77">
        <f>$C$11*D43</f>
        <v>0.30858806404657935</v>
      </c>
      <c r="F43" s="76">
        <f>分析係数表!C46</f>
        <v>0.4351527731358511</v>
      </c>
      <c r="G43" s="77">
        <f>E43*F43</f>
        <v>0.13428295182649264</v>
      </c>
      <c r="H43" s="77">
        <v>0.1976129022607602</v>
      </c>
      <c r="I43" s="77">
        <f>C43+H43</f>
        <v>0.1976129022607602</v>
      </c>
      <c r="J43" s="76">
        <f>分析係数表!G46</f>
        <v>9.2768120033880526E-3</v>
      </c>
      <c r="K43" s="78">
        <f>I43*J43</f>
        <v>1.8332177437169702E-3</v>
      </c>
      <c r="L43" s="79"/>
      <c r="M43" s="80"/>
      <c r="N43" s="81">
        <f>分析係数表!H46</f>
        <v>2.189916413611746E-2</v>
      </c>
      <c r="O43" s="82">
        <f t="shared" si="4"/>
        <v>0.30038408176065134</v>
      </c>
      <c r="P43" s="76">
        <f>分析係数表!C46</f>
        <v>0.4351527731358511</v>
      </c>
      <c r="Q43" s="82">
        <f>O43*P43</f>
        <v>0.13071296618401365</v>
      </c>
      <c r="R43" s="83">
        <v>0.15563193922990931</v>
      </c>
      <c r="S43" s="84">
        <f>I43+R43</f>
        <v>0.35324484149066948</v>
      </c>
      <c r="T43" s="85">
        <f>分析係数表!F46</f>
        <v>0.31347557778405194</v>
      </c>
      <c r="U43" s="86">
        <f t="shared" si="7"/>
        <v>0.11073363078552347</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投入係数表!I44</f>
        <v>0.67761280931586609</v>
      </c>
      <c r="E44" s="91">
        <f>SUM(E5:E43)</f>
        <v>67.761280931586583</v>
      </c>
      <c r="F44" s="92">
        <f>分析係数表!C47</f>
        <v>0.50215200620282352</v>
      </c>
      <c r="G44" s="91">
        <f>SUM(G5:G43)</f>
        <v>19.311838483708634</v>
      </c>
      <c r="H44" s="91">
        <f>SUM(H5:H43)</f>
        <v>23.824596816425537</v>
      </c>
      <c r="I44" s="91">
        <f>SUM(I5:I43)</f>
        <v>123.82459681642557</v>
      </c>
      <c r="J44" s="92">
        <f>分析係数表!G47</f>
        <v>0.20854392305328981</v>
      </c>
      <c r="K44" s="93">
        <f>SUM(K5:K43)</f>
        <v>21.865077012780496</v>
      </c>
      <c r="L44" s="94">
        <f>最終需要_まとめ!$L$33</f>
        <v>0.62733333333333341</v>
      </c>
      <c r="M44" s="91">
        <f>K44*L44</f>
        <v>13.716691646017633</v>
      </c>
      <c r="N44" s="95">
        <f>分析係数表!H47</f>
        <v>1</v>
      </c>
      <c r="O44" s="96">
        <f>SUM(O5:O43)</f>
        <v>13.716691646017633</v>
      </c>
      <c r="P44" s="92">
        <f>分析係数表!C47</f>
        <v>0.50215200620282352</v>
      </c>
      <c r="Q44" s="96">
        <f>SUM(Q5:Q43)</f>
        <v>8.2431045010381858</v>
      </c>
      <c r="R44" s="91">
        <f>SUM(R5:R43)</f>
        <v>9.9847230306977881</v>
      </c>
      <c r="S44" s="97">
        <f>SUM(S5:S43)</f>
        <v>133.80931984712333</v>
      </c>
      <c r="T44" s="98">
        <f>分析係数表!F47</f>
        <v>0.44541069554230517</v>
      </c>
      <c r="U44" s="99">
        <f>SUM(U5:U43)</f>
        <v>48.002848534880783</v>
      </c>
      <c r="V44" s="100">
        <f>分析係数表!D47</f>
        <v>5.4742347785855433E-2</v>
      </c>
      <c r="W44" s="164">
        <f>SUM(W5:W43)</f>
        <v>6</v>
      </c>
      <c r="X44" s="92">
        <f>分析係数表!E47</f>
        <v>4.5721861365849166E-2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245</v>
      </c>
      <c r="S2" s="3" t="s">
        <v>153</v>
      </c>
      <c r="U2" s="64" t="s">
        <v>210</v>
      </c>
      <c r="W2" s="3" t="s">
        <v>130</v>
      </c>
      <c r="Y2" s="3" t="s">
        <v>154</v>
      </c>
    </row>
    <row r="3" spans="1:25" ht="44" x14ac:dyDescent="0.2">
      <c r="B3" s="65"/>
      <c r="C3" s="66" t="s">
        <v>228</v>
      </c>
      <c r="D3" s="66" t="s">
        <v>246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投入係数表!J5</f>
        <v>1.3011088210572372E-3</v>
      </c>
      <c r="E5" s="77">
        <f t="shared" ref="E5:E38" si="0">$C$12*D5</f>
        <v>0.13011088210572372</v>
      </c>
      <c r="F5" s="76">
        <f>分析係数表!C8</f>
        <v>8.4659786601364306E-2</v>
      </c>
      <c r="G5" s="77">
        <f t="shared" ref="G5:G38" si="1">E5*F5</f>
        <v>1.1015159513585841E-2</v>
      </c>
      <c r="H5" s="77">
        <f t="array" ref="H5:H43">MMULT(逆行列係数!C5:AO43,'8'!G5:G43)</f>
        <v>1.2574552207696899E-2</v>
      </c>
      <c r="I5" s="77">
        <f t="shared" ref="I5:I38" si="2">C5+H5</f>
        <v>1.2574552207696899E-2</v>
      </c>
      <c r="J5" s="76">
        <f>分析係数表!G8</f>
        <v>0.11977611940298508</v>
      </c>
      <c r="K5" s="78">
        <f t="shared" ref="K5:K38" si="3">I5*J5</f>
        <v>1.5061310666681733E-3</v>
      </c>
      <c r="L5" s="79" t="s">
        <v>183</v>
      </c>
      <c r="M5" s="80" t="s">
        <v>183</v>
      </c>
      <c r="N5" s="81">
        <f>分析係数表!H8</f>
        <v>1.0788748708637261E-2</v>
      </c>
      <c r="O5" s="82">
        <f t="shared" ref="O5:O43" si="4">$M$44*N5</f>
        <v>9.0234447869652346E-2</v>
      </c>
      <c r="P5" s="76">
        <f>分析係数表!C8</f>
        <v>8.4659786601364306E-2</v>
      </c>
      <c r="Q5" s="82">
        <f t="shared" ref="Q5:Q38" si="5">O5*P5</f>
        <v>7.6392291007366993E-3</v>
      </c>
      <c r="R5" s="83">
        <f t="array" ref="R5:R43">MMULT(逆行列係数!C5:AO43,'8'!Q5:Q43)</f>
        <v>9.9174903540774247E-3</v>
      </c>
      <c r="S5" s="84">
        <f t="shared" ref="S5:S38" si="6">I5+R5</f>
        <v>2.2492042561774325E-2</v>
      </c>
      <c r="T5" s="85">
        <f>分析係数表!F8</f>
        <v>0.4513681592039801</v>
      </c>
      <c r="U5" s="86">
        <f t="shared" ref="U5:U43" si="7">S5*T5</f>
        <v>1.0152191847845649E-2</v>
      </c>
      <c r="V5" s="87">
        <f>分析係数表!D8</f>
        <v>0.27985074626865669</v>
      </c>
      <c r="W5" s="88">
        <f t="shared" ref="W5:W43" si="8">ROUND(S5*V5,0)</f>
        <v>0</v>
      </c>
      <c r="X5" s="76">
        <f>分析係数表!E8</f>
        <v>0.11442786069651742</v>
      </c>
      <c r="Y5" s="89">
        <f t="shared" ref="Y5:Y43" si="9">ROUND(S5*X5,0)</f>
        <v>0</v>
      </c>
    </row>
    <row r="6" spans="1:25" x14ac:dyDescent="0.2">
      <c r="A6" s="6" t="s">
        <v>220</v>
      </c>
      <c r="B6" s="5" t="s">
        <v>266</v>
      </c>
      <c r="C6" s="90"/>
      <c r="D6" s="76">
        <f>投入係数表!J6</f>
        <v>2.1877050973528769E-4</v>
      </c>
      <c r="E6" s="77">
        <f t="shared" si="0"/>
        <v>2.187705097352877E-2</v>
      </c>
      <c r="F6" s="76">
        <f>分析係数表!C9</f>
        <v>0.31916038751345532</v>
      </c>
      <c r="G6" s="77">
        <f t="shared" si="1"/>
        <v>6.9822880663630571E-3</v>
      </c>
      <c r="H6" s="77">
        <v>8.0108873092036275E-3</v>
      </c>
      <c r="I6" s="77">
        <f t="shared" si="2"/>
        <v>8.0108873092036275E-3</v>
      </c>
      <c r="J6" s="76">
        <f>分析係数表!G9</f>
        <v>0.24726134585289514</v>
      </c>
      <c r="K6" s="78">
        <f t="shared" si="3"/>
        <v>1.9807827775495668E-3</v>
      </c>
      <c r="L6" s="79"/>
      <c r="M6" s="80"/>
      <c r="N6" s="81">
        <f>分析係数表!H9</f>
        <v>5.7211282597126128E-4</v>
      </c>
      <c r="O6" s="82">
        <f t="shared" si="4"/>
        <v>4.7850113451371676E-3</v>
      </c>
      <c r="P6" s="76">
        <f>分析係数表!C9</f>
        <v>0.31916038751345532</v>
      </c>
      <c r="Q6" s="82">
        <f t="shared" si="5"/>
        <v>1.5271860751702585E-3</v>
      </c>
      <c r="R6" s="83">
        <v>1.8561612851816967E-3</v>
      </c>
      <c r="S6" s="84">
        <f t="shared" si="6"/>
        <v>9.8670485943853237E-3</v>
      </c>
      <c r="T6" s="85">
        <f>分析係数表!F9</f>
        <v>0.67449139280125192</v>
      </c>
      <c r="U6" s="86">
        <f t="shared" si="7"/>
        <v>6.6552393492645924E-3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投入係数表!J7</f>
        <v>3.8380791181629416E-5</v>
      </c>
      <c r="E7" s="77">
        <f t="shared" si="0"/>
        <v>3.8380791181629416E-3</v>
      </c>
      <c r="F7" s="76">
        <f>分析係数表!C10</f>
        <v>0.62166360683519284</v>
      </c>
      <c r="G7" s="77">
        <f t="shared" si="1"/>
        <v>2.3859941079160106E-3</v>
      </c>
      <c r="H7" s="77">
        <v>4.2710113989237785E-3</v>
      </c>
      <c r="I7" s="77">
        <f t="shared" si="2"/>
        <v>4.2710113989237785E-3</v>
      </c>
      <c r="J7" s="76">
        <f>分析係数表!G10</f>
        <v>0.1793598233995585</v>
      </c>
      <c r="K7" s="78">
        <f t="shared" si="3"/>
        <v>7.6604785024847021E-4</v>
      </c>
      <c r="L7" s="79"/>
      <c r="M7" s="80"/>
      <c r="N7" s="81">
        <f>分析係数表!H10</f>
        <v>1.0737876843126819E-3</v>
      </c>
      <c r="O7" s="82">
        <f t="shared" si="4"/>
        <v>8.9808968064681183E-3</v>
      </c>
      <c r="P7" s="76">
        <f>分析係数表!C10</f>
        <v>0.62166360683519284</v>
      </c>
      <c r="Q7" s="82">
        <f t="shared" si="5"/>
        <v>5.5830967013236355E-3</v>
      </c>
      <c r="R7" s="83">
        <v>8.8279585600037295E-3</v>
      </c>
      <c r="S7" s="84">
        <f t="shared" si="6"/>
        <v>1.3098969958927509E-2</v>
      </c>
      <c r="T7" s="85">
        <f>分析係数表!F10</f>
        <v>0.51894775570272256</v>
      </c>
      <c r="U7" s="86">
        <f t="shared" si="7"/>
        <v>6.7976810622028148E-3</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投入係数表!J8</f>
        <v>5.3464442116009777E-3</v>
      </c>
      <c r="E8" s="77">
        <f t="shared" si="0"/>
        <v>0.5346444211600978</v>
      </c>
      <c r="F8" s="76">
        <f>分析係数表!C11</f>
        <v>1.1338376983330734E-2</v>
      </c>
      <c r="G8" s="77">
        <f t="shared" si="1"/>
        <v>6.0619999991478359E-3</v>
      </c>
      <c r="H8" s="77">
        <v>2.450510623303782E-2</v>
      </c>
      <c r="I8" s="77">
        <f t="shared" si="2"/>
        <v>2.450510623303782E-2</v>
      </c>
      <c r="J8" s="76">
        <f>分析係数表!G11</f>
        <v>0.33809183916250296</v>
      </c>
      <c r="K8" s="78">
        <f t="shared" si="3"/>
        <v>8.2849764352002711E-3</v>
      </c>
      <c r="L8" s="79"/>
      <c r="M8" s="80"/>
      <c r="N8" s="81">
        <f>分析係数表!H11</f>
        <v>-1.9566102119400181E-5</v>
      </c>
      <c r="O8" s="82">
        <f t="shared" si="4"/>
        <v>-1.6364607883506045E-4</v>
      </c>
      <c r="P8" s="76">
        <f>分析係数表!C11</f>
        <v>1.1338376983330734E-2</v>
      </c>
      <c r="Q8" s="82">
        <f t="shared" si="5"/>
        <v>-1.8554809336757761E-6</v>
      </c>
      <c r="R8" s="83">
        <v>1.2546526971236578E-3</v>
      </c>
      <c r="S8" s="84">
        <f t="shared" si="6"/>
        <v>2.575975893016148E-2</v>
      </c>
      <c r="T8" s="85">
        <f>分析係数表!F11</f>
        <v>0.55864858434451581</v>
      </c>
      <c r="U8" s="86">
        <f t="shared" si="7"/>
        <v>1.439065285939071E-2</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投入係数表!J9</f>
        <v>7.4535496474724327E-3</v>
      </c>
      <c r="E9" s="77">
        <f t="shared" si="0"/>
        <v>0.74535496474724328</v>
      </c>
      <c r="F9" s="76">
        <f>分析係数表!C12</f>
        <v>8.477574226152873E-2</v>
      </c>
      <c r="G9" s="77">
        <f t="shared" si="1"/>
        <v>6.3188020384763136E-2</v>
      </c>
      <c r="H9" s="77">
        <v>6.4848782309942343E-2</v>
      </c>
      <c r="I9" s="77">
        <f t="shared" si="2"/>
        <v>6.4848782309942343E-2</v>
      </c>
      <c r="J9" s="76">
        <f>分析係数表!G12</f>
        <v>0.1365084958708076</v>
      </c>
      <c r="K9" s="78">
        <f t="shared" si="3"/>
        <v>8.8524097321836647E-3</v>
      </c>
      <c r="L9" s="79"/>
      <c r="M9" s="80"/>
      <c r="N9" s="81">
        <f>分析係数表!H12</f>
        <v>8.9702751776602072E-2</v>
      </c>
      <c r="O9" s="82">
        <f t="shared" si="4"/>
        <v>0.75025181302721822</v>
      </c>
      <c r="P9" s="76">
        <f>分析係数表!C12</f>
        <v>8.477574226152873E-2</v>
      </c>
      <c r="Q9" s="82">
        <f t="shared" si="5"/>
        <v>6.3603154332440098E-2</v>
      </c>
      <c r="R9" s="83">
        <v>7.215924518766105E-2</v>
      </c>
      <c r="S9" s="84">
        <f t="shared" si="6"/>
        <v>0.13700802749760338</v>
      </c>
      <c r="T9" s="85">
        <f>分析係数表!F12</f>
        <v>0.34033278686012841</v>
      </c>
      <c r="U9" s="86">
        <f t="shared" si="7"/>
        <v>4.6628323820468463E-2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投入係数表!J10</f>
        <v>1.0132528871950165E-3</v>
      </c>
      <c r="E10" s="77">
        <f t="shared" si="0"/>
        <v>0.10132528871950165</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0.11909507033300361</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投入係数表!J11</f>
        <v>1.4289168556920633E-2</v>
      </c>
      <c r="E11" s="77">
        <f t="shared" si="0"/>
        <v>1.4289168556920633</v>
      </c>
      <c r="F11" s="76">
        <f>分析係数表!C14</f>
        <v>0.10751143043762246</v>
      </c>
      <c r="G11" s="77">
        <f t="shared" si="1"/>
        <v>0.15362489513188346</v>
      </c>
      <c r="H11" s="77">
        <v>0.1758545642537287</v>
      </c>
      <c r="I11" s="77">
        <f t="shared" si="2"/>
        <v>0.1758545642537287</v>
      </c>
      <c r="J11" s="76">
        <f>分析係数表!G14</f>
        <v>0.16229985443959244</v>
      </c>
      <c r="K11" s="78">
        <f t="shared" si="3"/>
        <v>2.8541170180918122E-2</v>
      </c>
      <c r="L11" s="79"/>
      <c r="M11" s="80"/>
      <c r="N11" s="81">
        <f>分析係数表!H14</f>
        <v>1.1512694487055067E-3</v>
      </c>
      <c r="O11" s="82">
        <f t="shared" si="4"/>
        <v>9.6289352786549584E-3</v>
      </c>
      <c r="P11" s="76">
        <f>分析係数表!C14</f>
        <v>0.10751143043762246</v>
      </c>
      <c r="Q11" s="82">
        <f t="shared" si="5"/>
        <v>1.0352206053994813E-3</v>
      </c>
      <c r="R11" s="83">
        <v>6.1325160165670274E-3</v>
      </c>
      <c r="S11" s="84">
        <f t="shared" si="6"/>
        <v>0.18198708027029573</v>
      </c>
      <c r="T11" s="85">
        <f>分析係数表!F14</f>
        <v>0.30163027656477437</v>
      </c>
      <c r="U11" s="86">
        <f t="shared" si="7"/>
        <v>5.4892813353145095E-2</v>
      </c>
      <c r="V11" s="87">
        <f>分析係数表!D14</f>
        <v>4.9606986899563318E-2</v>
      </c>
      <c r="W11" s="88">
        <f t="shared" si="8"/>
        <v>0</v>
      </c>
      <c r="X11" s="76">
        <f>分析係数表!E14</f>
        <v>4.2823871906841338E-2</v>
      </c>
      <c r="Y11" s="89">
        <f t="shared" si="9"/>
        <v>0</v>
      </c>
    </row>
    <row r="12" spans="1:25" x14ac:dyDescent="0.2">
      <c r="A12" s="6" t="s">
        <v>226</v>
      </c>
      <c r="B12" s="5" t="s">
        <v>29</v>
      </c>
      <c r="C12" s="75">
        <f>最終需要_まとめ!C13</f>
        <v>100</v>
      </c>
      <c r="D12" s="76">
        <f>投入係数表!J12</f>
        <v>0.36068348512936244</v>
      </c>
      <c r="E12" s="77">
        <f t="shared" si="0"/>
        <v>36.068348512936247</v>
      </c>
      <c r="F12" s="76">
        <f>分析係数表!C15</f>
        <v>0</v>
      </c>
      <c r="G12" s="77">
        <f t="shared" si="1"/>
        <v>0</v>
      </c>
      <c r="H12" s="77">
        <v>0</v>
      </c>
      <c r="I12" s="77">
        <f t="shared" si="2"/>
        <v>100</v>
      </c>
      <c r="J12" s="76">
        <f>分析係数表!G15</f>
        <v>9.5606550833438886E-2</v>
      </c>
      <c r="K12" s="78">
        <f t="shared" si="3"/>
        <v>9.5606550833438888</v>
      </c>
      <c r="L12" s="79"/>
      <c r="M12" s="80"/>
      <c r="N12" s="81">
        <f>分析係数表!H15</f>
        <v>8.2240240428262841E-3</v>
      </c>
      <c r="O12" s="82">
        <f t="shared" si="4"/>
        <v>6.8783719855952621E-2</v>
      </c>
      <c r="P12" s="76">
        <f>分析係数表!C15</f>
        <v>0</v>
      </c>
      <c r="Q12" s="82">
        <f t="shared" si="5"/>
        <v>0</v>
      </c>
      <c r="R12" s="83">
        <v>0</v>
      </c>
      <c r="S12" s="84">
        <f t="shared" si="6"/>
        <v>100</v>
      </c>
      <c r="T12" s="85">
        <f>分析係数表!F15</f>
        <v>0.30369184830376095</v>
      </c>
      <c r="U12" s="86">
        <f t="shared" si="7"/>
        <v>30.369184830376096</v>
      </c>
      <c r="V12" s="87">
        <f>分析係数表!D15</f>
        <v>1.6461521337800857E-2</v>
      </c>
      <c r="W12" s="88">
        <f t="shared" si="8"/>
        <v>2</v>
      </c>
      <c r="X12" s="76">
        <f>分析係数表!E15</f>
        <v>1.4956994323480985E-2</v>
      </c>
      <c r="Y12" s="89">
        <f t="shared" si="9"/>
        <v>1</v>
      </c>
    </row>
    <row r="13" spans="1:25" x14ac:dyDescent="0.2">
      <c r="A13" s="6" t="s">
        <v>227</v>
      </c>
      <c r="B13" s="5" t="s">
        <v>30</v>
      </c>
      <c r="C13" s="90"/>
      <c r="D13" s="76">
        <f>投入係数表!J13</f>
        <v>8.1305868039163759E-2</v>
      </c>
      <c r="E13" s="77">
        <f t="shared" si="0"/>
        <v>8.1305868039163762</v>
      </c>
      <c r="F13" s="76">
        <f>分析係数表!C16</f>
        <v>7.3204631810756426E-2</v>
      </c>
      <c r="G13" s="77">
        <f t="shared" si="1"/>
        <v>0.5951966133860932</v>
      </c>
      <c r="H13" s="77">
        <v>0.61656244209808098</v>
      </c>
      <c r="I13" s="77">
        <f t="shared" si="2"/>
        <v>0.61656244209808098</v>
      </c>
      <c r="J13" s="76">
        <f>分析係数表!G16</f>
        <v>3.3405954974582423E-2</v>
      </c>
      <c r="K13" s="78">
        <f t="shared" si="3"/>
        <v>2.0596857179747075E-2</v>
      </c>
      <c r="L13" s="79"/>
      <c r="M13" s="80"/>
      <c r="N13" s="81">
        <f>分析係数表!H16</f>
        <v>1.6620229784303289E-2</v>
      </c>
      <c r="O13" s="82">
        <f t="shared" si="4"/>
        <v>0.13900752520565376</v>
      </c>
      <c r="P13" s="76">
        <f>分析係数表!C16</f>
        <v>7.3204631810756426E-2</v>
      </c>
      <c r="Q13" s="82">
        <f t="shared" si="5"/>
        <v>1.0175994701604327E-2</v>
      </c>
      <c r="R13" s="83">
        <v>1.2993115619325327E-2</v>
      </c>
      <c r="S13" s="84">
        <f t="shared" si="6"/>
        <v>0.62955555771740634</v>
      </c>
      <c r="T13" s="85">
        <f>分析係数表!F16</f>
        <v>0.2888106809675437</v>
      </c>
      <c r="U13" s="86">
        <f t="shared" si="7"/>
        <v>0.18182236933126589</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投入係数表!J14</f>
        <v>1.8860320786652698E-2</v>
      </c>
      <c r="E14" s="77">
        <f t="shared" si="0"/>
        <v>1.8860320786652698</v>
      </c>
      <c r="F14" s="76">
        <f>分析係数表!C17</f>
        <v>9.4677137870855188E-2</v>
      </c>
      <c r="G14" s="77">
        <f t="shared" si="1"/>
        <v>0.17856411914064735</v>
      </c>
      <c r="H14" s="77">
        <v>0.19320945400275041</v>
      </c>
      <c r="I14" s="77">
        <f t="shared" si="2"/>
        <v>0.19320945400275041</v>
      </c>
      <c r="J14" s="76">
        <f>分析係数表!G17</f>
        <v>0.22277835489659081</v>
      </c>
      <c r="K14" s="78">
        <f t="shared" si="3"/>
        <v>4.3042884313201267E-2</v>
      </c>
      <c r="L14" s="79"/>
      <c r="M14" s="80"/>
      <c r="N14" s="81">
        <f>分析係数表!H17</f>
        <v>2.9857871834204678E-3</v>
      </c>
      <c r="O14" s="82">
        <f t="shared" si="4"/>
        <v>2.4972391630230229E-2</v>
      </c>
      <c r="P14" s="76">
        <f>分析係数表!C17</f>
        <v>9.4677137870855188E-2</v>
      </c>
      <c r="Q14" s="82">
        <f t="shared" si="5"/>
        <v>2.3643145653402978E-3</v>
      </c>
      <c r="R14" s="83">
        <v>5.6238726019238834E-3</v>
      </c>
      <c r="S14" s="84">
        <f t="shared" si="6"/>
        <v>0.19883332660467429</v>
      </c>
      <c r="T14" s="85">
        <f>分析係数表!F17</f>
        <v>0.35642648030975543</v>
      </c>
      <c r="U14" s="86">
        <f t="shared" si="7"/>
        <v>7.0869462769984112E-2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投入係数表!J15</f>
        <v>6.8432950676845256E-3</v>
      </c>
      <c r="E15" s="77">
        <f t="shared" si="0"/>
        <v>0.68432950676845261</v>
      </c>
      <c r="F15" s="76">
        <f>分析係数表!C18</f>
        <v>9.0734209682590605E-2</v>
      </c>
      <c r="G15" s="77">
        <f t="shared" si="1"/>
        <v>6.2092096959112587E-2</v>
      </c>
      <c r="H15" s="77">
        <v>6.5799393688431171E-2</v>
      </c>
      <c r="I15" s="77">
        <f t="shared" si="2"/>
        <v>6.5799393688431171E-2</v>
      </c>
      <c r="J15" s="76">
        <f>分析係数表!G18</f>
        <v>0.21565293431791682</v>
      </c>
      <c r="K15" s="78">
        <f t="shared" si="3"/>
        <v>1.4189832325249998E-2</v>
      </c>
      <c r="L15" s="79"/>
      <c r="M15" s="80"/>
      <c r="N15" s="81">
        <f>分析係数表!H18</f>
        <v>4.3984597564411608E-4</v>
      </c>
      <c r="O15" s="82">
        <f t="shared" si="4"/>
        <v>3.6787638522121592E-3</v>
      </c>
      <c r="P15" s="76">
        <f>分析係数表!C18</f>
        <v>9.0734209682590605E-2</v>
      </c>
      <c r="Q15" s="82">
        <f t="shared" si="5"/>
        <v>3.3378973073935279E-4</v>
      </c>
      <c r="R15" s="83">
        <v>9.6574710757297275E-4</v>
      </c>
      <c r="S15" s="84">
        <f t="shared" si="6"/>
        <v>6.6765140796004138E-2</v>
      </c>
      <c r="T15" s="85">
        <f>分析係数表!F18</f>
        <v>0.45924018655266224</v>
      </c>
      <c r="U15" s="86">
        <f t="shared" si="7"/>
        <v>3.0661235714371703E-2</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投入係数表!J16</f>
        <v>3.4542712063466474E-5</v>
      </c>
      <c r="E16" s="77">
        <f t="shared" si="0"/>
        <v>3.4542712063466473E-3</v>
      </c>
      <c r="F16" s="76">
        <f>分析係数表!C19</f>
        <v>0.38367313932924796</v>
      </c>
      <c r="G16" s="77">
        <f t="shared" si="1"/>
        <v>1.3253110778336467E-3</v>
      </c>
      <c r="H16" s="77">
        <v>2.5878874679633002E-2</v>
      </c>
      <c r="I16" s="77">
        <f t="shared" si="2"/>
        <v>2.5878874679633002E-2</v>
      </c>
      <c r="J16" s="76">
        <f>分析係数表!G19</f>
        <v>5.766363928853338E-2</v>
      </c>
      <c r="K16" s="78">
        <f t="shared" si="3"/>
        <v>1.4922700947195174E-3</v>
      </c>
      <c r="L16" s="79"/>
      <c r="M16" s="80"/>
      <c r="N16" s="81">
        <f>分析係数表!H19</f>
        <v>-1.1191810412296904E-4</v>
      </c>
      <c r="O16" s="82">
        <f t="shared" si="4"/>
        <v>-9.3605557093654596E-4</v>
      </c>
      <c r="P16" s="76">
        <f>分析係数表!C19</f>
        <v>0.38367313932924796</v>
      </c>
      <c r="Q16" s="82">
        <f t="shared" si="5"/>
        <v>-3.5913937948785614E-4</v>
      </c>
      <c r="R16" s="83">
        <v>3.2057416411320973E-3</v>
      </c>
      <c r="S16" s="84">
        <f t="shared" si="6"/>
        <v>2.9084616320765099E-2</v>
      </c>
      <c r="T16" s="85">
        <f>分析係数表!F19</f>
        <v>0.24005843022564122</v>
      </c>
      <c r="U16" s="86">
        <f t="shared" si="7"/>
        <v>6.9820073376779344E-3</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投入係数表!J17</f>
        <v>5.1545402556928306E-3</v>
      </c>
      <c r="E17" s="77">
        <f t="shared" si="0"/>
        <v>0.5154540255692831</v>
      </c>
      <c r="F17" s="76">
        <f>分析係数表!C20</f>
        <v>5.6760594962254274E-2</v>
      </c>
      <c r="G17" s="77">
        <f t="shared" si="1"/>
        <v>2.9257477167001535E-2</v>
      </c>
      <c r="H17" s="77">
        <v>3.1409854011234549E-2</v>
      </c>
      <c r="I17" s="77">
        <f t="shared" si="2"/>
        <v>3.1409854011234549E-2</v>
      </c>
      <c r="J17" s="76">
        <f>分析係数表!G20</f>
        <v>0.10000544691976687</v>
      </c>
      <c r="K17" s="78">
        <f t="shared" si="3"/>
        <v>3.1411564880781434E-3</v>
      </c>
      <c r="L17" s="79"/>
      <c r="M17" s="80"/>
      <c r="N17" s="81">
        <f>分析係数表!H20</f>
        <v>5.4785085934320511E-4</v>
      </c>
      <c r="O17" s="82">
        <f t="shared" si="4"/>
        <v>4.582090207381693E-3</v>
      </c>
      <c r="P17" s="76">
        <f>分析係数表!C20</f>
        <v>5.6760594962254274E-2</v>
      </c>
      <c r="Q17" s="82">
        <f t="shared" si="5"/>
        <v>2.6008216634170394E-4</v>
      </c>
      <c r="R17" s="83">
        <v>8.6953259221588062E-4</v>
      </c>
      <c r="S17" s="84">
        <f t="shared" si="6"/>
        <v>3.2279386603450429E-2</v>
      </c>
      <c r="T17" s="85">
        <f>分析係数表!F20</f>
        <v>0.22277901846505802</v>
      </c>
      <c r="U17" s="86">
        <f t="shared" si="7"/>
        <v>7.1911700641708294E-3</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投入係数表!J18</f>
        <v>9.1768471715275943E-3</v>
      </c>
      <c r="E18" s="77">
        <f t="shared" si="0"/>
        <v>0.91768471715275945</v>
      </c>
      <c r="F18" s="76">
        <f>分析係数表!C21</f>
        <v>0.13737850556345566</v>
      </c>
      <c r="G18" s="77">
        <f t="shared" si="1"/>
        <v>0.1260701550208686</v>
      </c>
      <c r="H18" s="77">
        <v>0.13724847882099181</v>
      </c>
      <c r="I18" s="77">
        <f t="shared" si="2"/>
        <v>0.13724847882099181</v>
      </c>
      <c r="J18" s="76">
        <f>分析係数表!G21</f>
        <v>0.2851571527617287</v>
      </c>
      <c r="K18" s="78">
        <f t="shared" si="3"/>
        <v>3.9137385441472446E-2</v>
      </c>
      <c r="L18" s="79"/>
      <c r="M18" s="80"/>
      <c r="N18" s="81">
        <f>分析係数表!H21</f>
        <v>9.156935791879285E-4</v>
      </c>
      <c r="O18" s="82">
        <f t="shared" si="4"/>
        <v>7.6586364894808299E-3</v>
      </c>
      <c r="P18" s="76">
        <f>分析係数表!C21</f>
        <v>0.13737850556345566</v>
      </c>
      <c r="Q18" s="82">
        <f t="shared" si="5"/>
        <v>1.0521320355786267E-3</v>
      </c>
      <c r="R18" s="83">
        <v>3.2378888037141109E-3</v>
      </c>
      <c r="S18" s="84">
        <f t="shared" si="6"/>
        <v>0.14048636762470593</v>
      </c>
      <c r="T18" s="85">
        <f>分析係数表!F21</f>
        <v>0.4258002079963023</v>
      </c>
      <c r="U18" s="86">
        <f t="shared" si="7"/>
        <v>5.9819124555244775E-2</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投入係数表!J19</f>
        <v>2.302847470897765E-5</v>
      </c>
      <c r="E19" s="77">
        <f t="shared" si="0"/>
        <v>2.302847470897765E-3</v>
      </c>
      <c r="F19" s="76">
        <f>分析係数表!C22</f>
        <v>5.5142937219730959E-2</v>
      </c>
      <c r="G19" s="77">
        <f t="shared" si="1"/>
        <v>1.2698577351433167E-4</v>
      </c>
      <c r="H19" s="77">
        <v>2.6834667019569637E-3</v>
      </c>
      <c r="I19" s="77">
        <f t="shared" si="2"/>
        <v>2.6834667019569637E-3</v>
      </c>
      <c r="J19" s="76">
        <f>分析係数表!G22</f>
        <v>0.19463487332339791</v>
      </c>
      <c r="K19" s="78">
        <f t="shared" si="3"/>
        <v>5.2229620160295005E-4</v>
      </c>
      <c r="L19" s="79"/>
      <c r="M19" s="80"/>
      <c r="N19" s="81">
        <f>分析係数表!H22</f>
        <v>4.3045424662680399E-5</v>
      </c>
      <c r="O19" s="82">
        <f t="shared" si="4"/>
        <v>3.6002137343713302E-4</v>
      </c>
      <c r="P19" s="76">
        <f>分析係数表!C22</f>
        <v>5.5142937219730959E-2</v>
      </c>
      <c r="Q19" s="82">
        <f t="shared" si="5"/>
        <v>1.9852635993205141E-5</v>
      </c>
      <c r="R19" s="83">
        <v>4.1614310431569633E-4</v>
      </c>
      <c r="S19" s="84">
        <f t="shared" si="6"/>
        <v>3.0996098062726599E-3</v>
      </c>
      <c r="T19" s="85">
        <f>分析係数表!F22</f>
        <v>0.4128663686040735</v>
      </c>
      <c r="U19" s="86">
        <f t="shared" si="7"/>
        <v>1.2797246448053689E-3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投入係数表!J20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2.094669809088774E-4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投入係数表!J21</f>
        <v>0</v>
      </c>
      <c r="E21" s="77">
        <f t="shared" si="0"/>
        <v>0</v>
      </c>
      <c r="F21" s="76">
        <f>分析係数表!C24</f>
        <v>1</v>
      </c>
      <c r="G21" s="77">
        <f t="shared" si="1"/>
        <v>0</v>
      </c>
      <c r="H21" s="77">
        <v>3.4423141925605957E-2</v>
      </c>
      <c r="I21" s="77">
        <f t="shared" si="2"/>
        <v>3.4423141925605957E-2</v>
      </c>
      <c r="J21" s="76">
        <f>分析係数表!G24</f>
        <v>0.20831345678476951</v>
      </c>
      <c r="K21" s="78">
        <f t="shared" si="3"/>
        <v>7.1708036879157043E-3</v>
      </c>
      <c r="L21" s="79"/>
      <c r="M21" s="80"/>
      <c r="N21" s="81">
        <f>分析係数表!H24</f>
        <v>3.2557993926681905E-4</v>
      </c>
      <c r="O21" s="82">
        <f t="shared" si="4"/>
        <v>2.7230707518154065E-3</v>
      </c>
      <c r="P21" s="76">
        <f>分析係数表!C24</f>
        <v>1</v>
      </c>
      <c r="Q21" s="82">
        <f t="shared" si="5"/>
        <v>2.7230707518154065E-3</v>
      </c>
      <c r="R21" s="83">
        <v>1.4368173690156801E-2</v>
      </c>
      <c r="S21" s="84">
        <f t="shared" si="6"/>
        <v>4.8791315615762762E-2</v>
      </c>
      <c r="T21" s="85">
        <f>分析係数表!F24</f>
        <v>0.39224380935860187</v>
      </c>
      <c r="U21" s="86">
        <f t="shared" si="7"/>
        <v>1.9138091500744622E-2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投入係数表!J22</f>
        <v>7.6761582363258832E-6</v>
      </c>
      <c r="E22" s="77">
        <f t="shared" si="0"/>
        <v>7.6761582363258827E-4</v>
      </c>
      <c r="F22" s="76">
        <f>分析係数表!C25</f>
        <v>5.3881637957861162E-2</v>
      </c>
      <c r="G22" s="77">
        <f t="shared" si="1"/>
        <v>4.1360397899696526E-5</v>
      </c>
      <c r="H22" s="77">
        <v>4.3615950056892921E-3</v>
      </c>
      <c r="I22" s="77">
        <f t="shared" si="2"/>
        <v>4.3615950056892921E-3</v>
      </c>
      <c r="J22" s="76">
        <f>分析係数表!G25</f>
        <v>0.19694753074216123</v>
      </c>
      <c r="K22" s="78">
        <f t="shared" si="3"/>
        <v>8.5900536646784872E-4</v>
      </c>
      <c r="L22" s="79"/>
      <c r="M22" s="80"/>
      <c r="N22" s="81">
        <f>分析係数表!H25</f>
        <v>5.0793601101962874E-4</v>
      </c>
      <c r="O22" s="82">
        <f t="shared" si="4"/>
        <v>4.24825220655817E-3</v>
      </c>
      <c r="P22" s="76">
        <f>分析係数表!C25</f>
        <v>5.3881637957861162E-2</v>
      </c>
      <c r="Q22" s="82">
        <f t="shared" si="5"/>
        <v>2.2890278734745214E-4</v>
      </c>
      <c r="R22" s="83">
        <v>1.9835865565328565E-3</v>
      </c>
      <c r="S22" s="84">
        <f t="shared" si="6"/>
        <v>6.3451815622221491E-3</v>
      </c>
      <c r="T22" s="85">
        <f>分析係数表!F25</f>
        <v>0.35040132853584277</v>
      </c>
      <c r="U22" s="86">
        <f t="shared" si="7"/>
        <v>2.2233600492037753E-3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投入係数表!J23</f>
        <v>3.8380791181629416E-6</v>
      </c>
      <c r="E23" s="77">
        <f t="shared" si="0"/>
        <v>3.8380791181629413E-4</v>
      </c>
      <c r="F23" s="76">
        <f>分析係数表!C26</f>
        <v>0.84177658262309296</v>
      </c>
      <c r="G23" s="77">
        <f t="shared" si="1"/>
        <v>3.2308051239242548E-4</v>
      </c>
      <c r="H23" s="77">
        <v>3.6374329238991886E-2</v>
      </c>
      <c r="I23" s="77">
        <f t="shared" si="2"/>
        <v>3.6374329238991886E-2</v>
      </c>
      <c r="J23" s="76">
        <f>分析係数表!G26</f>
        <v>0.19643330946147433</v>
      </c>
      <c r="K23" s="78">
        <f t="shared" si="3"/>
        <v>7.1451298718564473E-3</v>
      </c>
      <c r="L23" s="79"/>
      <c r="M23" s="80"/>
      <c r="N23" s="81">
        <f>分析係数表!H26</f>
        <v>1.0240897849294056E-2</v>
      </c>
      <c r="O23" s="82">
        <f t="shared" si="4"/>
        <v>8.5652357662270653E-2</v>
      </c>
      <c r="P23" s="76">
        <f>分析係数表!C26</f>
        <v>0.84177658262309296</v>
      </c>
      <c r="Q23" s="82">
        <f t="shared" si="5"/>
        <v>7.2100148926557084E-2</v>
      </c>
      <c r="R23" s="83">
        <v>8.5790083869191749E-2</v>
      </c>
      <c r="S23" s="84">
        <f t="shared" si="6"/>
        <v>0.12216441310818363</v>
      </c>
      <c r="T23" s="85">
        <f>分析係数表!F26</f>
        <v>0.3347664275567348</v>
      </c>
      <c r="U23" s="86">
        <f t="shared" si="7"/>
        <v>4.0896544150791775E-2</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投入係数表!J24</f>
        <v>3.0704632945303533E-5</v>
      </c>
      <c r="E24" s="77">
        <f t="shared" si="0"/>
        <v>3.0704632945303531E-3</v>
      </c>
      <c r="F24" s="76">
        <f>分析係数表!C27</f>
        <v>0.24324710590252963</v>
      </c>
      <c r="G24" s="77">
        <f t="shared" si="1"/>
        <v>7.4688131017445483E-4</v>
      </c>
      <c r="H24" s="77">
        <v>2.5419634780720593E-3</v>
      </c>
      <c r="I24" s="77">
        <f t="shared" si="2"/>
        <v>2.5419634780720593E-3</v>
      </c>
      <c r="J24" s="76">
        <f>分析係数表!G27</f>
        <v>0.17095686135274277</v>
      </c>
      <c r="K24" s="78">
        <f t="shared" si="3"/>
        <v>4.345660978845008E-4</v>
      </c>
      <c r="L24" s="79"/>
      <c r="M24" s="80"/>
      <c r="N24" s="81">
        <f>分析係数表!H27</f>
        <v>1.1085370816767366E-2</v>
      </c>
      <c r="O24" s="82">
        <f t="shared" si="4"/>
        <v>9.2715322424791857E-2</v>
      </c>
      <c r="P24" s="76">
        <f>分析係数表!C27</f>
        <v>0.24324710590252963</v>
      </c>
      <c r="Q24" s="82">
        <f t="shared" si="5"/>
        <v>2.2552733852650525E-2</v>
      </c>
      <c r="R24" s="83">
        <v>2.3058237678488313E-2</v>
      </c>
      <c r="S24" s="84">
        <f t="shared" si="6"/>
        <v>2.5600201156560372E-2</v>
      </c>
      <c r="T24" s="85">
        <f>分析係数表!F27</f>
        <v>0.32207527072607844</v>
      </c>
      <c r="U24" s="86">
        <f t="shared" si="7"/>
        <v>8.2451917181412485E-3</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投入係数表!J25</f>
        <v>0</v>
      </c>
      <c r="E25" s="77">
        <f t="shared" si="0"/>
        <v>0</v>
      </c>
      <c r="F25" s="76">
        <f>分析係数表!C28</f>
        <v>6.4266243880729879E-2</v>
      </c>
      <c r="G25" s="77">
        <f t="shared" si="1"/>
        <v>0</v>
      </c>
      <c r="H25" s="77">
        <v>9.9436141212863646E-3</v>
      </c>
      <c r="I25" s="77">
        <f t="shared" si="2"/>
        <v>9.9436141212863646E-3</v>
      </c>
      <c r="J25" s="76">
        <f>分析係数表!G28</f>
        <v>0.12485076971410619</v>
      </c>
      <c r="K25" s="78">
        <f t="shared" si="3"/>
        <v>1.2414678767826582E-3</v>
      </c>
      <c r="L25" s="79"/>
      <c r="M25" s="80"/>
      <c r="N25" s="81">
        <f>分析係数表!H28</f>
        <v>2.0224305794696803E-2</v>
      </c>
      <c r="O25" s="82">
        <f t="shared" si="4"/>
        <v>0.1691511329270719</v>
      </c>
      <c r="P25" s="76">
        <f>分析係数表!C28</f>
        <v>6.4266243880729879E-2</v>
      </c>
      <c r="Q25" s="82">
        <f t="shared" si="5"/>
        <v>1.087070796139296E-2</v>
      </c>
      <c r="R25" s="83">
        <v>1.2487955540132597E-2</v>
      </c>
      <c r="S25" s="84">
        <f t="shared" si="6"/>
        <v>2.243156966141896E-2</v>
      </c>
      <c r="T25" s="85">
        <f>分析係数表!F28</f>
        <v>0.21344643418158971</v>
      </c>
      <c r="U25" s="86">
        <f t="shared" si="7"/>
        <v>4.7879385573258064E-3</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投入係数表!J26</f>
        <v>3.6845559534364239E-3</v>
      </c>
      <c r="E26" s="77">
        <f t="shared" si="0"/>
        <v>0.36845559534364242</v>
      </c>
      <c r="F26" s="76">
        <f>分析係数表!C29</f>
        <v>0.2704472217012498</v>
      </c>
      <c r="G26" s="77">
        <f t="shared" si="1"/>
        <v>9.9647792080968037E-2</v>
      </c>
      <c r="H26" s="77">
        <v>0.13659854789961109</v>
      </c>
      <c r="I26" s="77">
        <f t="shared" si="2"/>
        <v>0.13659854789961109</v>
      </c>
      <c r="J26" s="76">
        <f>分析係数表!G29</f>
        <v>0.25613918980110767</v>
      </c>
      <c r="K26" s="78">
        <f t="shared" si="3"/>
        <v>3.4988241387014181E-2</v>
      </c>
      <c r="L26" s="79"/>
      <c r="M26" s="80"/>
      <c r="N26" s="81">
        <f>分析係数表!H29</f>
        <v>1.0092978117271389E-2</v>
      </c>
      <c r="O26" s="82">
        <f t="shared" si="4"/>
        <v>8.4415193306277586E-2</v>
      </c>
      <c r="P26" s="76">
        <f>分析係数表!C29</f>
        <v>0.2704472217012498</v>
      </c>
      <c r="Q26" s="82">
        <f t="shared" si="5"/>
        <v>2.2829854499056713E-2</v>
      </c>
      <c r="R26" s="83">
        <v>3.5918283267767359E-2</v>
      </c>
      <c r="S26" s="84">
        <f t="shared" si="6"/>
        <v>0.17251683116737845</v>
      </c>
      <c r="T26" s="85">
        <f>分析係数表!F29</f>
        <v>0.41878853321258142</v>
      </c>
      <c r="U26" s="86">
        <f t="shared" si="7"/>
        <v>7.2248070679068979E-2</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投入係数表!J27</f>
        <v>3.227824538375034E-3</v>
      </c>
      <c r="E27" s="77">
        <f t="shared" si="0"/>
        <v>0.32278245383750342</v>
      </c>
      <c r="F27" s="76">
        <f>分析係数表!C30</f>
        <v>1</v>
      </c>
      <c r="G27" s="77">
        <f t="shared" si="1"/>
        <v>0.32278245383750342</v>
      </c>
      <c r="H27" s="77">
        <v>0.42397481148555055</v>
      </c>
      <c r="I27" s="77">
        <f t="shared" si="2"/>
        <v>0.42397481148555055</v>
      </c>
      <c r="J27" s="76">
        <f>分析係数表!G30</f>
        <v>0.34447816919378449</v>
      </c>
      <c r="K27" s="78">
        <f t="shared" si="3"/>
        <v>0.14605006684482236</v>
      </c>
      <c r="L27" s="79"/>
      <c r="M27" s="80"/>
      <c r="N27" s="81">
        <f>分析係数表!H30</f>
        <v>0</v>
      </c>
      <c r="O27" s="82">
        <f t="shared" si="4"/>
        <v>0</v>
      </c>
      <c r="P27" s="76">
        <f>分析係数表!C30</f>
        <v>1</v>
      </c>
      <c r="Q27" s="82">
        <f t="shared" si="5"/>
        <v>0</v>
      </c>
      <c r="R27" s="83">
        <v>3.3881451284768917E-2</v>
      </c>
      <c r="S27" s="84">
        <f t="shared" si="6"/>
        <v>0.45785626277031949</v>
      </c>
      <c r="T27" s="85">
        <f>分析係数表!F30</f>
        <v>0.44033965000872966</v>
      </c>
      <c r="U27" s="86">
        <f t="shared" si="7"/>
        <v>0.20161226650258743</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投入係数表!J28</f>
        <v>3.0086702207279301E-2</v>
      </c>
      <c r="E28" s="77">
        <f t="shared" si="0"/>
        <v>3.0086702207279301</v>
      </c>
      <c r="F28" s="76">
        <f>分析係数表!C31</f>
        <v>1</v>
      </c>
      <c r="G28" s="77">
        <f t="shared" si="1"/>
        <v>3.0086702207279301</v>
      </c>
      <c r="H28" s="77">
        <v>3.4418319928039156</v>
      </c>
      <c r="I28" s="77">
        <f t="shared" si="2"/>
        <v>3.4418319928039156</v>
      </c>
      <c r="J28" s="76">
        <f>分析係数表!G31</f>
        <v>7.060016576471162E-2</v>
      </c>
      <c r="K28" s="78">
        <f t="shared" si="3"/>
        <v>0.24299390922624417</v>
      </c>
      <c r="L28" s="79"/>
      <c r="M28" s="80"/>
      <c r="N28" s="81">
        <f>分析係数表!H31</f>
        <v>2.2204395329180102E-2</v>
      </c>
      <c r="O28" s="82">
        <f t="shared" si="4"/>
        <v>0.18571211610518001</v>
      </c>
      <c r="P28" s="76">
        <f>分析係数表!C31</f>
        <v>1</v>
      </c>
      <c r="Q28" s="82">
        <f t="shared" si="5"/>
        <v>0.18571211610518001</v>
      </c>
      <c r="R28" s="83">
        <v>0.2822187971388509</v>
      </c>
      <c r="S28" s="84">
        <f t="shared" si="6"/>
        <v>3.7240507899427664</v>
      </c>
      <c r="T28" s="85">
        <f>分析係数表!F31</f>
        <v>0.30864414216761737</v>
      </c>
      <c r="U28" s="86">
        <f t="shared" si="7"/>
        <v>1.1494064614505231</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投入係数表!J29</f>
        <v>2.498589505924075E-3</v>
      </c>
      <c r="E29" s="77">
        <f t="shared" si="0"/>
        <v>0.24985895059240751</v>
      </c>
      <c r="F29" s="76">
        <f>分析係数表!C32</f>
        <v>1</v>
      </c>
      <c r="G29" s="77">
        <f t="shared" si="1"/>
        <v>0.24985895059240751</v>
      </c>
      <c r="H29" s="77">
        <v>0.30032998616755507</v>
      </c>
      <c r="I29" s="77">
        <f t="shared" si="2"/>
        <v>0.30032998616755507</v>
      </c>
      <c r="J29" s="76">
        <f>分析係数表!G32</f>
        <v>0.14032153145618437</v>
      </c>
      <c r="K29" s="78">
        <f t="shared" si="3"/>
        <v>4.2142763601245997E-2</v>
      </c>
      <c r="L29" s="79"/>
      <c r="M29" s="80"/>
      <c r="N29" s="81">
        <f>分析係数表!H32</f>
        <v>6.2454997965125381E-3</v>
      </c>
      <c r="O29" s="82">
        <f t="shared" si="4"/>
        <v>5.2235828364151304E-2</v>
      </c>
      <c r="P29" s="76">
        <f>分析係数表!C32</f>
        <v>1</v>
      </c>
      <c r="Q29" s="82">
        <f t="shared" si="5"/>
        <v>5.2235828364151304E-2</v>
      </c>
      <c r="R29" s="83">
        <v>7.412313616061933E-2</v>
      </c>
      <c r="S29" s="84">
        <f t="shared" si="6"/>
        <v>0.3744531223281744</v>
      </c>
      <c r="T29" s="85">
        <f>分析係数表!F32</f>
        <v>0.48266889694266329</v>
      </c>
      <c r="U29" s="86">
        <f t="shared" si="7"/>
        <v>0.18073687551087611</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投入係数表!J30</f>
        <v>2.3565805785520462E-3</v>
      </c>
      <c r="E30" s="77">
        <f t="shared" si="0"/>
        <v>0.23565805785520461</v>
      </c>
      <c r="F30" s="76">
        <f>分析係数表!C33</f>
        <v>0.77670327534259886</v>
      </c>
      <c r="G30" s="77">
        <f t="shared" si="1"/>
        <v>0.18303638539701308</v>
      </c>
      <c r="H30" s="77">
        <v>0.22373443737443929</v>
      </c>
      <c r="I30" s="77">
        <f t="shared" si="2"/>
        <v>0.22373443737443929</v>
      </c>
      <c r="J30" s="76">
        <f>分析係数表!G33</f>
        <v>0.5074626865671642</v>
      </c>
      <c r="K30" s="78">
        <f t="shared" si="3"/>
        <v>0.11353687866762592</v>
      </c>
      <c r="L30" s="79"/>
      <c r="M30" s="80"/>
      <c r="N30" s="81">
        <f>分析係数表!H33</f>
        <v>9.4934727483329676E-4</v>
      </c>
      <c r="O30" s="82">
        <f t="shared" si="4"/>
        <v>7.9401077450771337E-3</v>
      </c>
      <c r="P30" s="76">
        <f>分析係数表!C33</f>
        <v>0.77670327534259886</v>
      </c>
      <c r="Q30" s="82">
        <f t="shared" si="5"/>
        <v>6.1671076921745466E-3</v>
      </c>
      <c r="R30" s="83">
        <v>2.4905687485861576E-2</v>
      </c>
      <c r="S30" s="84">
        <f t="shared" si="6"/>
        <v>0.24864012486030088</v>
      </c>
      <c r="T30" s="85">
        <f>分析係数表!F33</f>
        <v>0.6450384062948854</v>
      </c>
      <c r="U30" s="86">
        <f t="shared" si="7"/>
        <v>0.1603824298808498</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投入係数表!J31</f>
        <v>4.0207716841874977E-2</v>
      </c>
      <c r="E31" s="77">
        <f t="shared" si="0"/>
        <v>4.0207716841874976</v>
      </c>
      <c r="F31" s="76">
        <f>分析係数表!C34</f>
        <v>0.47532743082063433</v>
      </c>
      <c r="G31" s="77">
        <f t="shared" si="1"/>
        <v>1.9111830745611982</v>
      </c>
      <c r="H31" s="77">
        <v>2.0709942107344785</v>
      </c>
      <c r="I31" s="77">
        <f t="shared" si="2"/>
        <v>2.0709942107344785</v>
      </c>
      <c r="J31" s="76">
        <f>分析係数表!G34</f>
        <v>0.42481134980523871</v>
      </c>
      <c r="K31" s="78">
        <f t="shared" si="3"/>
        <v>0.87978184610094878</v>
      </c>
      <c r="L31" s="79"/>
      <c r="M31" s="80"/>
      <c r="N31" s="81">
        <f>分析係数表!H34</f>
        <v>0.15685204896221394</v>
      </c>
      <c r="O31" s="82">
        <f t="shared" si="4"/>
        <v>1.3118720639028389</v>
      </c>
      <c r="P31" s="76">
        <f>分析係数表!C34</f>
        <v>0.47532743082063433</v>
      </c>
      <c r="Q31" s="82">
        <f t="shared" si="5"/>
        <v>0.6235687777002995</v>
      </c>
      <c r="R31" s="83">
        <v>0.69134457389886539</v>
      </c>
      <c r="S31" s="84">
        <f t="shared" si="6"/>
        <v>2.7623387846333438</v>
      </c>
      <c r="T31" s="85">
        <f>分析係数表!F34</f>
        <v>0.69928666893120972</v>
      </c>
      <c r="U31" s="86">
        <f t="shared" si="7"/>
        <v>1.9316666871657373</v>
      </c>
      <c r="V31" s="87">
        <f>分析係数表!D34</f>
        <v>0.17669785175285158</v>
      </c>
      <c r="W31" s="88">
        <f t="shared" si="8"/>
        <v>0</v>
      </c>
      <c r="X31" s="76">
        <f>分析係数表!E34</f>
        <v>0.12938371624217065</v>
      </c>
      <c r="Y31" s="89">
        <f t="shared" si="9"/>
        <v>0</v>
      </c>
    </row>
    <row r="32" spans="1:25" x14ac:dyDescent="0.2">
      <c r="A32" s="6" t="s">
        <v>20</v>
      </c>
      <c r="B32" s="5" t="s">
        <v>37</v>
      </c>
      <c r="C32" s="90"/>
      <c r="D32" s="76">
        <f>投入係数表!J32</f>
        <v>5.9490226331525599E-3</v>
      </c>
      <c r="E32" s="77">
        <f t="shared" si="0"/>
        <v>0.59490226331525597</v>
      </c>
      <c r="F32" s="76">
        <f>分析係数表!C35</f>
        <v>0.95011559485855634</v>
      </c>
      <c r="G32" s="77">
        <f t="shared" si="1"/>
        <v>0.565225917792476</v>
      </c>
      <c r="H32" s="77">
        <v>0.79361182733637592</v>
      </c>
      <c r="I32" s="77">
        <f t="shared" si="2"/>
        <v>0.79361182733637592</v>
      </c>
      <c r="J32" s="76">
        <f>分析係数表!G35</f>
        <v>0.31372249083859299</v>
      </c>
      <c r="K32" s="78">
        <f t="shared" si="3"/>
        <v>0.24897387923093525</v>
      </c>
      <c r="L32" s="79"/>
      <c r="M32" s="80"/>
      <c r="N32" s="81">
        <f>分析係数表!H35</f>
        <v>5.8597345271264437E-2</v>
      </c>
      <c r="O32" s="82">
        <f t="shared" si="4"/>
        <v>0.49009382273839247</v>
      </c>
      <c r="P32" s="76">
        <f>分析係数表!C35</f>
        <v>0.95011559485855634</v>
      </c>
      <c r="Q32" s="82">
        <f t="shared" si="5"/>
        <v>0.46564578392759165</v>
      </c>
      <c r="R32" s="83">
        <v>0.6589304448773482</v>
      </c>
      <c r="S32" s="84">
        <f t="shared" si="6"/>
        <v>1.4525422722137242</v>
      </c>
      <c r="T32" s="85">
        <f>分析係数表!F35</f>
        <v>0.64312744830705182</v>
      </c>
      <c r="U32" s="86">
        <f t="shared" si="7"/>
        <v>0.93416980508693948</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投入係数表!J33</f>
        <v>1.7386498405278126E-3</v>
      </c>
      <c r="E33" s="77">
        <f t="shared" si="0"/>
        <v>0.17386498405278125</v>
      </c>
      <c r="F33" s="76">
        <f>分析係数表!C36</f>
        <v>0.97036286861890209</v>
      </c>
      <c r="G33" s="77">
        <f t="shared" si="1"/>
        <v>0.16871212467783647</v>
      </c>
      <c r="H33" s="77">
        <v>0.31839241274455443</v>
      </c>
      <c r="I33" s="77">
        <f t="shared" si="2"/>
        <v>0.31839241274455443</v>
      </c>
      <c r="J33" s="76">
        <f>分析係数表!G36</f>
        <v>5.6132677862763138E-2</v>
      </c>
      <c r="K33" s="78">
        <f t="shared" si="3"/>
        <v>1.7872218738537993E-2</v>
      </c>
      <c r="L33" s="79"/>
      <c r="M33" s="80"/>
      <c r="N33" s="81">
        <f>分析係数表!H36</f>
        <v>0.19400338102244624</v>
      </c>
      <c r="O33" s="82">
        <f t="shared" si="4"/>
        <v>1.6225966925516984</v>
      </c>
      <c r="P33" s="76">
        <f>分析係数表!C36</f>
        <v>0.97036286861890209</v>
      </c>
      <c r="Q33" s="82">
        <f t="shared" si="5"/>
        <v>1.5745075811960088</v>
      </c>
      <c r="R33" s="83">
        <v>1.6800064563808292</v>
      </c>
      <c r="S33" s="84">
        <f t="shared" si="6"/>
        <v>1.9983988691253836</v>
      </c>
      <c r="T33" s="85">
        <f>分析係数表!F36</f>
        <v>0.84161253999423258</v>
      </c>
      <c r="U33" s="86">
        <f t="shared" si="7"/>
        <v>1.681877548166216</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投入係数表!J34</f>
        <v>2.169666125497511E-2</v>
      </c>
      <c r="E34" s="77">
        <f t="shared" si="0"/>
        <v>2.1696661254975109</v>
      </c>
      <c r="F34" s="76">
        <f>分析係数表!C37</f>
        <v>0.51412455642849397</v>
      </c>
      <c r="G34" s="77">
        <f t="shared" si="1"/>
        <v>1.115478634369337</v>
      </c>
      <c r="H34" s="77">
        <v>1.3583449443419384</v>
      </c>
      <c r="I34" s="77">
        <f t="shared" si="2"/>
        <v>1.3583449443419384</v>
      </c>
      <c r="J34" s="76">
        <f>分析係数表!G37</f>
        <v>0.38383420760226361</v>
      </c>
      <c r="K34" s="78">
        <f t="shared" si="3"/>
        <v>0.52137925536202878</v>
      </c>
      <c r="L34" s="79"/>
      <c r="M34" s="80"/>
      <c r="N34" s="81">
        <f>分析係数表!H37</f>
        <v>4.7982343549447456E-2</v>
      </c>
      <c r="O34" s="82">
        <f t="shared" si="4"/>
        <v>0.40131255204879551</v>
      </c>
      <c r="P34" s="76">
        <f>分析係数表!C37</f>
        <v>0.51412455642849397</v>
      </c>
      <c r="Q34" s="82">
        <f t="shared" si="5"/>
        <v>0.20632463781127389</v>
      </c>
      <c r="R34" s="83">
        <v>0.27114459840556876</v>
      </c>
      <c r="S34" s="84">
        <f t="shared" si="6"/>
        <v>1.6294895427475071</v>
      </c>
      <c r="T34" s="85">
        <f>分析係数表!F37</f>
        <v>0.64874544561874981</v>
      </c>
      <c r="U34" s="86">
        <f t="shared" si="7"/>
        <v>1.0571239195408244</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投入係数表!J35</f>
        <v>1.1245571816217419E-2</v>
      </c>
      <c r="E35" s="77">
        <f t="shared" si="0"/>
        <v>1.1245571816217419</v>
      </c>
      <c r="F35" s="76">
        <f>分析係数表!C38</f>
        <v>0.46043954090550876</v>
      </c>
      <c r="G35" s="77">
        <f t="shared" si="1"/>
        <v>0.5177905924279077</v>
      </c>
      <c r="H35" s="77">
        <v>0.74480717179045497</v>
      </c>
      <c r="I35" s="77">
        <f t="shared" si="2"/>
        <v>0.74480717179045497</v>
      </c>
      <c r="J35" s="76">
        <f>分析係数表!G38</f>
        <v>0.15768289971091839</v>
      </c>
      <c r="K35" s="78">
        <f t="shared" si="3"/>
        <v>0.11744335457340709</v>
      </c>
      <c r="L35" s="79"/>
      <c r="M35" s="80"/>
      <c r="N35" s="81">
        <f>分析係数表!H38</f>
        <v>4.3205084055974702E-2</v>
      </c>
      <c r="O35" s="82">
        <f t="shared" si="4"/>
        <v>0.36135672544042707</v>
      </c>
      <c r="P35" s="76">
        <f>分析係数表!C38</f>
        <v>0.46043954090550876</v>
      </c>
      <c r="Q35" s="82">
        <f t="shared" si="5"/>
        <v>0.16638292476490821</v>
      </c>
      <c r="R35" s="83">
        <v>0.24962100149845765</v>
      </c>
      <c r="S35" s="84">
        <f t="shared" si="6"/>
        <v>0.99442817328891264</v>
      </c>
      <c r="T35" s="85">
        <f>分析係数表!F38</f>
        <v>0.51649988881476538</v>
      </c>
      <c r="U35" s="86">
        <f t="shared" si="7"/>
        <v>0.51362204093799357</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投入係数表!J36</f>
        <v>0</v>
      </c>
      <c r="E36" s="77">
        <f t="shared" si="0"/>
        <v>0</v>
      </c>
      <c r="F36" s="76">
        <f>分析係数表!C39</f>
        <v>1</v>
      </c>
      <c r="G36" s="77">
        <f t="shared" si="1"/>
        <v>0</v>
      </c>
      <c r="H36" s="77">
        <v>2.30537030248954E-2</v>
      </c>
      <c r="I36" s="77">
        <f t="shared" si="2"/>
        <v>2.30537030248954E-2</v>
      </c>
      <c r="J36" s="76">
        <f>分析係数表!G39</f>
        <v>0.35257837611217219</v>
      </c>
      <c r="K36" s="78">
        <f t="shared" si="3"/>
        <v>8.1282371758898912E-3</v>
      </c>
      <c r="L36" s="79"/>
      <c r="M36" s="80"/>
      <c r="N36" s="81">
        <f>分析係数表!H39</f>
        <v>3.7864320821463233E-3</v>
      </c>
      <c r="O36" s="82">
        <f t="shared" si="4"/>
        <v>3.1668789176160901E-2</v>
      </c>
      <c r="P36" s="76">
        <f>分析係数表!C39</f>
        <v>1</v>
      </c>
      <c r="Q36" s="82">
        <f t="shared" si="5"/>
        <v>3.1668789176160901E-2</v>
      </c>
      <c r="R36" s="83">
        <v>4.9662130223154494E-2</v>
      </c>
      <c r="S36" s="84">
        <f t="shared" si="6"/>
        <v>7.2715833248049894E-2</v>
      </c>
      <c r="T36" s="85">
        <f>分析係数表!F39</f>
        <v>0.70335864349932453</v>
      </c>
      <c r="U36" s="86">
        <f t="shared" si="7"/>
        <v>5.1145309834271457E-2</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投入係数表!J37</f>
        <v>1.9190395590814709E-4</v>
      </c>
      <c r="E37" s="77">
        <f t="shared" si="0"/>
        <v>1.9190395590814709E-2</v>
      </c>
      <c r="F37" s="76">
        <f>分析係数表!C40</f>
        <v>0.88524546011567695</v>
      </c>
      <c r="G37" s="77">
        <f t="shared" si="1"/>
        <v>1.6988210574592624E-2</v>
      </c>
      <c r="H37" s="77">
        <v>2.3011977163199335E-2</v>
      </c>
      <c r="I37" s="77">
        <f t="shared" si="2"/>
        <v>2.3011977163199335E-2</v>
      </c>
      <c r="J37" s="76">
        <f>分析係数表!G40</f>
        <v>0.51249383412021698</v>
      </c>
      <c r="K37" s="78">
        <f t="shared" si="3"/>
        <v>1.1793496407054902E-2</v>
      </c>
      <c r="L37" s="79"/>
      <c r="M37" s="80"/>
      <c r="N37" s="81">
        <f>分析係数表!H40</f>
        <v>3.2436684093541619E-2</v>
      </c>
      <c r="O37" s="82">
        <f t="shared" si="4"/>
        <v>0.27129246949276326</v>
      </c>
      <c r="P37" s="76">
        <f>分析係数表!C40</f>
        <v>0.88524546011567695</v>
      </c>
      <c r="Q37" s="82">
        <f t="shared" si="5"/>
        <v>0.24016042698203946</v>
      </c>
      <c r="R37" s="83">
        <v>0.24201259910640102</v>
      </c>
      <c r="S37" s="84">
        <f t="shared" si="6"/>
        <v>0.26502457626960035</v>
      </c>
      <c r="T37" s="85">
        <f>分析係数表!F40</f>
        <v>0.70839968994433089</v>
      </c>
      <c r="U37" s="86">
        <f t="shared" si="7"/>
        <v>0.18774332765701257</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投入係数表!J38</f>
        <v>1.1514237354488825E-5</v>
      </c>
      <c r="E38" s="77">
        <f t="shared" si="0"/>
        <v>1.1514237354488825E-3</v>
      </c>
      <c r="F38" s="76">
        <f>分析係数表!C41</f>
        <v>0.76732784646536523</v>
      </c>
      <c r="G38" s="77">
        <f t="shared" si="1"/>
        <v>8.8351949529109745E-4</v>
      </c>
      <c r="H38" s="77">
        <v>2.9055063085893697E-3</v>
      </c>
      <c r="I38" s="77">
        <f t="shared" si="2"/>
        <v>2.9055063085893697E-3</v>
      </c>
      <c r="J38" s="76">
        <f>分析係数表!G41</f>
        <v>0.44330293713737212</v>
      </c>
      <c r="K38" s="78">
        <f t="shared" si="3"/>
        <v>1.2880194804688314E-3</v>
      </c>
      <c r="L38" s="79"/>
      <c r="M38" s="80"/>
      <c r="N38" s="81">
        <f>分析係数表!H41</f>
        <v>5.3196318442225214E-2</v>
      </c>
      <c r="O38" s="82">
        <f t="shared" si="4"/>
        <v>0.44492095913676238</v>
      </c>
      <c r="P38" s="76">
        <f>分析係数表!C41</f>
        <v>0.76732784646536523</v>
      </c>
      <c r="Q38" s="82">
        <f t="shared" si="5"/>
        <v>0.34140024142171665</v>
      </c>
      <c r="R38" s="83">
        <v>0.34765823216982172</v>
      </c>
      <c r="S38" s="84">
        <f t="shared" si="6"/>
        <v>0.3505637384784111</v>
      </c>
      <c r="T38" s="85">
        <f>分析係数表!F41</f>
        <v>0.5479013319521201</v>
      </c>
      <c r="U38" s="86">
        <f t="shared" si="7"/>
        <v>0.19207433924643613</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投入係数表!J39</f>
        <v>1.4085750363657997E-3</v>
      </c>
      <c r="E39" s="77">
        <f>$C$12*D39</f>
        <v>0.14085750363657998</v>
      </c>
      <c r="F39" s="76">
        <f>分析係数表!C42</f>
        <v>0.61896115066660296</v>
      </c>
      <c r="G39" s="77">
        <f>E39*F39</f>
        <v>8.718532253092276E-2</v>
      </c>
      <c r="H39" s="77">
        <v>0.10052532755038895</v>
      </c>
      <c r="I39" s="77">
        <f>C39+H39</f>
        <v>0.10052532755038895</v>
      </c>
      <c r="J39" s="76">
        <f>分析係数表!G42</f>
        <v>0.48521299417713759</v>
      </c>
      <c r="K39" s="78">
        <f>I39*J39</f>
        <v>4.8776195171361725E-2</v>
      </c>
      <c r="L39" s="79"/>
      <c r="M39" s="80"/>
      <c r="N39" s="81">
        <f>分析係数表!H42</f>
        <v>1.2030804871176784E-2</v>
      </c>
      <c r="O39" s="82">
        <f t="shared" si="4"/>
        <v>0.10062270095410199</v>
      </c>
      <c r="P39" s="76">
        <f>分析係数表!C42</f>
        <v>0.61896115066660296</v>
      </c>
      <c r="Q39" s="82">
        <f>O39*P39</f>
        <v>6.2281542765732452E-2</v>
      </c>
      <c r="R39" s="83">
        <v>6.728746096946113E-2</v>
      </c>
      <c r="S39" s="84">
        <f>I39+R39</f>
        <v>0.1678127885198501</v>
      </c>
      <c r="T39" s="85">
        <f>分析係数表!F42</f>
        <v>0.55654305853509045</v>
      </c>
      <c r="U39" s="86">
        <f t="shared" si="7"/>
        <v>9.3395042584139693E-2</v>
      </c>
      <c r="V39" s="87">
        <f>分析係数表!D42</f>
        <v>0.22065583818571866</v>
      </c>
      <c r="W39" s="88">
        <f t="shared" si="8"/>
        <v>0</v>
      </c>
      <c r="X39" s="76">
        <f>分析係数表!E42</f>
        <v>0.18349678210235978</v>
      </c>
      <c r="Y39" s="89">
        <f t="shared" si="9"/>
        <v>0</v>
      </c>
    </row>
    <row r="40" spans="1:25" x14ac:dyDescent="0.2">
      <c r="A40" s="6" t="s">
        <v>195</v>
      </c>
      <c r="B40" s="5" t="s">
        <v>41</v>
      </c>
      <c r="C40" s="90"/>
      <c r="D40" s="76">
        <f>投入係数表!J40</f>
        <v>4.4771192913370714E-2</v>
      </c>
      <c r="E40" s="77">
        <f>$C$12*D40</f>
        <v>4.477119291337071</v>
      </c>
      <c r="F40" s="76">
        <f>分析係数表!C43</f>
        <v>0.5789580681381028</v>
      </c>
      <c r="G40" s="77">
        <f>E40*F40</f>
        <v>2.5920643357363424</v>
      </c>
      <c r="H40" s="77">
        <v>3.3344773171881745</v>
      </c>
      <c r="I40" s="77">
        <f>C40+H40</f>
        <v>3.3344773171881745</v>
      </c>
      <c r="J40" s="76">
        <f>分析係数表!G43</f>
        <v>0.34272082878953108</v>
      </c>
      <c r="K40" s="78">
        <f>I40*J40</f>
        <v>1.1427948297266233</v>
      </c>
      <c r="L40" s="79"/>
      <c r="M40" s="80"/>
      <c r="N40" s="81">
        <f>分析係数表!H43</f>
        <v>3.3445512318817892E-2</v>
      </c>
      <c r="O40" s="82">
        <f t="shared" si="4"/>
        <v>0.27973006131749895</v>
      </c>
      <c r="P40" s="76">
        <f>分析係数表!C43</f>
        <v>0.5789580681381028</v>
      </c>
      <c r="Q40" s="82">
        <f>O40*P40</f>
        <v>0.16195197590053223</v>
      </c>
      <c r="R40" s="83">
        <v>0.39165666121734233</v>
      </c>
      <c r="S40" s="84">
        <f>I40+R40</f>
        <v>3.726133978405517</v>
      </c>
      <c r="T40" s="85">
        <f>分析係数表!F43</f>
        <v>0.5990685205379862</v>
      </c>
      <c r="U40" s="86">
        <f t="shared" si="7"/>
        <v>2.2322095697697137</v>
      </c>
      <c r="V40" s="87">
        <f>分析係数表!D43</f>
        <v>0.10839694656488549</v>
      </c>
      <c r="W40" s="88">
        <f t="shared" si="8"/>
        <v>0</v>
      </c>
      <c r="X40" s="76">
        <f>分析係数表!E43</f>
        <v>8.9508360596146849E-2</v>
      </c>
      <c r="Y40" s="89">
        <f t="shared" si="9"/>
        <v>0</v>
      </c>
    </row>
    <row r="41" spans="1:25" x14ac:dyDescent="0.2">
      <c r="A41" s="6" t="s">
        <v>341</v>
      </c>
      <c r="B41" s="5" t="s">
        <v>42</v>
      </c>
      <c r="C41" s="90"/>
      <c r="D41" s="76">
        <f>投入係数表!J41</f>
        <v>8.8275819717747664E-5</v>
      </c>
      <c r="E41" s="77">
        <f>$C$12*D41</f>
        <v>8.8275819717747658E-3</v>
      </c>
      <c r="F41" s="76">
        <f>分析係数表!C44</f>
        <v>0.63630612597919289</v>
      </c>
      <c r="G41" s="77">
        <f>E41*F41</f>
        <v>5.617044486223766E-3</v>
      </c>
      <c r="H41" s="77">
        <v>1.3213373819542951E-2</v>
      </c>
      <c r="I41" s="77">
        <f>C41+H41</f>
        <v>1.3213373819542951E-2</v>
      </c>
      <c r="J41" s="76">
        <f>分析係数表!G44</f>
        <v>0.27264053101016389</v>
      </c>
      <c r="K41" s="78">
        <f>I41*J41</f>
        <v>3.6025012545959877E-3</v>
      </c>
      <c r="L41" s="79"/>
      <c r="M41" s="80"/>
      <c r="N41" s="81">
        <f>分析係数表!H44</f>
        <v>0.11349043608928404</v>
      </c>
      <c r="O41" s="82">
        <f t="shared" si="4"/>
        <v>0.94920616983173134</v>
      </c>
      <c r="P41" s="76">
        <f>分析係数表!C44</f>
        <v>0.63630612597919289</v>
      </c>
      <c r="Q41" s="82">
        <f>O41*P41</f>
        <v>0.60398570068117685</v>
      </c>
      <c r="R41" s="83">
        <v>0.61583703159145764</v>
      </c>
      <c r="S41" s="84">
        <f>I41+R41</f>
        <v>0.62905040541100055</v>
      </c>
      <c r="T41" s="85">
        <f>分析係数表!F44</f>
        <v>0.52896909354905619</v>
      </c>
      <c r="U41" s="86">
        <f t="shared" si="7"/>
        <v>0.33274822274692328</v>
      </c>
      <c r="V41" s="87">
        <f>分析係数表!D44</f>
        <v>0.14712715204314458</v>
      </c>
      <c r="W41" s="88">
        <f t="shared" si="8"/>
        <v>0</v>
      </c>
      <c r="X41" s="76">
        <f>分析係数表!E44</f>
        <v>0.10673719145405518</v>
      </c>
      <c r="Y41" s="89">
        <f t="shared" si="9"/>
        <v>0</v>
      </c>
    </row>
    <row r="42" spans="1:25" x14ac:dyDescent="0.2">
      <c r="A42" s="6" t="s">
        <v>342</v>
      </c>
      <c r="B42" s="5" t="s">
        <v>279</v>
      </c>
      <c r="C42" s="90"/>
      <c r="D42" s="76">
        <f>投入係数表!J42</f>
        <v>7.2155887421463305E-4</v>
      </c>
      <c r="E42" s="77">
        <f>$C$12*D42</f>
        <v>7.2155887421463311E-2</v>
      </c>
      <c r="F42" s="76">
        <f>分析係数表!C45</f>
        <v>1</v>
      </c>
      <c r="G42" s="77">
        <f>E42*F42</f>
        <v>7.2155887421463311E-2</v>
      </c>
      <c r="H42" s="77">
        <v>9.6476375761214442E-2</v>
      </c>
      <c r="I42" s="77">
        <f>C42+H42</f>
        <v>9.6476375761214442E-2</v>
      </c>
      <c r="J42" s="76">
        <f>分析係数表!G45</f>
        <v>0</v>
      </c>
      <c r="K42" s="78">
        <f>I42*J42</f>
        <v>0</v>
      </c>
      <c r="L42" s="79"/>
      <c r="M42" s="80"/>
      <c r="N42" s="81">
        <f>分析係数表!H45</f>
        <v>0</v>
      </c>
      <c r="O42" s="82">
        <f t="shared" si="4"/>
        <v>0</v>
      </c>
      <c r="P42" s="76">
        <f>分析係数表!C45</f>
        <v>1</v>
      </c>
      <c r="Q42" s="82">
        <f>O42*P42</f>
        <v>0</v>
      </c>
      <c r="R42" s="83">
        <v>1.1933065277546487E-2</v>
      </c>
      <c r="S42" s="84">
        <f>I42+R42</f>
        <v>0.10840944103876093</v>
      </c>
      <c r="T42" s="85">
        <f>分析係数表!F45</f>
        <v>0</v>
      </c>
      <c r="U42" s="86">
        <f t="shared" si="7"/>
        <v>0</v>
      </c>
      <c r="V42" s="87">
        <f>分析係数表!D45</f>
        <v>0</v>
      </c>
      <c r="W42" s="88">
        <f t="shared" si="8"/>
        <v>0</v>
      </c>
      <c r="X42" s="76">
        <f>分析係数表!E45</f>
        <v>0</v>
      </c>
      <c r="Y42" s="89">
        <f t="shared" si="9"/>
        <v>0</v>
      </c>
    </row>
    <row r="43" spans="1:25" x14ac:dyDescent="0.2">
      <c r="A43" s="6" t="s">
        <v>343</v>
      </c>
      <c r="B43" s="5" t="s">
        <v>280</v>
      </c>
      <c r="C43" s="90"/>
      <c r="D43" s="76">
        <f>投入係数表!J43</f>
        <v>1.8461160558363751E-3</v>
      </c>
      <c r="E43" s="77">
        <f>$C$12*D43</f>
        <v>0.18461160558363751</v>
      </c>
      <c r="F43" s="76">
        <f>分析係数表!C46</f>
        <v>0.4351527731358511</v>
      </c>
      <c r="G43" s="77">
        <f>E43*F43</f>
        <v>8.0334252122781835E-2</v>
      </c>
      <c r="H43" s="77">
        <v>0.12158486685731368</v>
      </c>
      <c r="I43" s="77">
        <f>C43+H43</f>
        <v>0.12158486685731368</v>
      </c>
      <c r="J43" s="76">
        <f>分析係数表!G46</f>
        <v>9.2768120033880526E-3</v>
      </c>
      <c r="K43" s="78">
        <f>I43*J43</f>
        <v>1.1279199522922657E-3</v>
      </c>
      <c r="L43" s="79"/>
      <c r="M43" s="80"/>
      <c r="N43" s="81">
        <f>分析係数表!H46</f>
        <v>2.189916413611746E-2</v>
      </c>
      <c r="O43" s="82">
        <f t="shared" si="4"/>
        <v>0.18315923727535308</v>
      </c>
      <c r="P43" s="76">
        <f>分析係数表!C46</f>
        <v>0.4351527731358511</v>
      </c>
      <c r="Q43" s="82">
        <f>O43*P43</f>
        <v>7.9702250025817239E-2</v>
      </c>
      <c r="R43" s="83">
        <v>9.4896597442695629E-2</v>
      </c>
      <c r="S43" s="84">
        <f>I43+R43</f>
        <v>0.21648146430000931</v>
      </c>
      <c r="T43" s="85">
        <f>分析係数表!F46</f>
        <v>0.31347557778405194</v>
      </c>
      <c r="U43" s="86">
        <f t="shared" si="7"/>
        <v>6.7861652100983036E-2</v>
      </c>
      <c r="V43" s="87">
        <f>分析係数表!D46</f>
        <v>1.6940265397491227E-3</v>
      </c>
      <c r="W43" s="88">
        <f t="shared" si="8"/>
        <v>0</v>
      </c>
      <c r="X43" s="76">
        <f>分析係数表!E46</f>
        <v>4.8400758278546365E-3</v>
      </c>
      <c r="Y43" s="89">
        <f t="shared" si="9"/>
        <v>0</v>
      </c>
    </row>
    <row r="44" spans="1:25" x14ac:dyDescent="0.2">
      <c r="A44" s="192">
        <v>40</v>
      </c>
      <c r="B44" s="14" t="s">
        <v>151</v>
      </c>
      <c r="C44" s="197">
        <f>SUM(C5:C43)</f>
        <v>100</v>
      </c>
      <c r="D44" s="92">
        <f>投入係数表!J44</f>
        <v>0.68351583399540194</v>
      </c>
      <c r="E44" s="91">
        <f>SUM(E5:E43)</f>
        <v>68.351583399540175</v>
      </c>
      <c r="F44" s="92">
        <f>分析係数表!C47</f>
        <v>0.50215200620282352</v>
      </c>
      <c r="G44" s="91">
        <f>SUM(G5:G43)</f>
        <v>12.234617156781392</v>
      </c>
      <c r="H44" s="91">
        <f>SUM(H5:H43)</f>
        <v>14.978370301837451</v>
      </c>
      <c r="I44" s="91">
        <f>SUM(I5:I43)</f>
        <v>114.97837030183746</v>
      </c>
      <c r="J44" s="92">
        <f>分析係数表!G47</f>
        <v>0.20854392305328981</v>
      </c>
      <c r="K44" s="93">
        <f>SUM(K5:K43)</f>
        <v>13.332233869232738</v>
      </c>
      <c r="L44" s="94">
        <f>最終需要_まとめ!$L$33</f>
        <v>0.62733333333333341</v>
      </c>
      <c r="M44" s="91">
        <f>K44*L44</f>
        <v>8.3637547139653385</v>
      </c>
      <c r="N44" s="95">
        <f>分析係数表!H47</f>
        <v>1</v>
      </c>
      <c r="O44" s="91">
        <f>SUM(O5:O43)</f>
        <v>8.3637547139653403</v>
      </c>
      <c r="P44" s="92">
        <f>分析係数表!C47</f>
        <v>0.50215200620282352</v>
      </c>
      <c r="Q44" s="96">
        <f>SUM(Q5:Q43)</f>
        <v>5.0262341610838304</v>
      </c>
      <c r="R44" s="91">
        <f>SUM(R5:R43)</f>
        <v>6.0881863113021355</v>
      </c>
      <c r="S44" s="97">
        <f>SUM(S5:S43)</f>
        <v>121.06655661313958</v>
      </c>
      <c r="T44" s="98">
        <f>分析係数表!F47</f>
        <v>0.44541069554230517</v>
      </c>
      <c r="U44" s="99">
        <f>SUM(U5:U43)</f>
        <v>41.98264152192322</v>
      </c>
      <c r="V44" s="100">
        <f>分析係数表!D47</f>
        <v>5.4742347785855433E-2</v>
      </c>
      <c r="W44" s="101">
        <f>SUM(W5:W43)</f>
        <v>2</v>
      </c>
      <c r="X44" s="92">
        <f>分析係数表!E47</f>
        <v>4.5721861365849166E-2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303</v>
      </c>
      <c r="S2" s="3" t="s">
        <v>153</v>
      </c>
      <c r="U2" s="64" t="s">
        <v>210</v>
      </c>
      <c r="W2" s="3" t="s">
        <v>130</v>
      </c>
      <c r="Y2" s="3" t="s">
        <v>154</v>
      </c>
    </row>
    <row r="3" spans="1:25" ht="44" x14ac:dyDescent="0.2">
      <c r="B3" s="65"/>
      <c r="C3" s="66" t="s">
        <v>228</v>
      </c>
      <c r="D3" s="66" t="s">
        <v>244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投入係数表!K5</f>
        <v>0</v>
      </c>
      <c r="E5" s="110">
        <f t="shared" ref="E5:E38" si="0">$C$13*D5</f>
        <v>0</v>
      </c>
      <c r="F5" s="76">
        <f>分析係数表!C8</f>
        <v>8.4659786601364306E-2</v>
      </c>
      <c r="G5" s="110">
        <f t="shared" ref="G5:G38" si="1">E5*F5</f>
        <v>0</v>
      </c>
      <c r="H5" s="110">
        <f t="array" ref="H5:H43">MMULT(逆行列係数!C5:AO43,'9'!G5:G43)</f>
        <v>4.4515905561422042E-5</v>
      </c>
      <c r="I5" s="110">
        <f t="shared" ref="I5:I38" si="2">C5+H5</f>
        <v>4.4515905561422042E-5</v>
      </c>
      <c r="J5" s="107">
        <f>分析係数表!G8</f>
        <v>0.11977611940298508</v>
      </c>
      <c r="K5" s="111">
        <f t="shared" ref="K5:K38" si="3">I5*J5</f>
        <v>5.3319424198568936E-6</v>
      </c>
      <c r="L5" s="79" t="s">
        <v>183</v>
      </c>
      <c r="M5" s="80" t="s">
        <v>183</v>
      </c>
      <c r="N5" s="81">
        <f>分析係数表!H8</f>
        <v>1.0788748708637261E-2</v>
      </c>
      <c r="O5" s="82">
        <f t="shared" ref="O5:O43" si="4">$M$44*N5</f>
        <v>3.1657193145733217E-2</v>
      </c>
      <c r="P5" s="76">
        <f>分析係数表!C8</f>
        <v>8.4659786601364306E-2</v>
      </c>
      <c r="Q5" s="82">
        <f t="shared" ref="Q5:Q38" si="5">O5*P5</f>
        <v>2.6800912161159471E-3</v>
      </c>
      <c r="R5" s="83">
        <f t="array" ref="R5:R43">MMULT(逆行列係数!C5:AO43,'9'!Q5:Q43)</f>
        <v>3.4793797166410801E-3</v>
      </c>
      <c r="S5" s="84">
        <f t="shared" ref="S5:S38" si="6">I5+R5</f>
        <v>3.5238956222025022E-3</v>
      </c>
      <c r="T5" s="85">
        <f>分析係数表!F8</f>
        <v>0.4513681592039801</v>
      </c>
      <c r="U5" s="86">
        <f t="shared" ref="U5:U43" si="7">S5*T5</f>
        <v>1.5905742802205076E-3</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107">
        <f>投入係数表!K6</f>
        <v>0</v>
      </c>
      <c r="E6" s="110">
        <f t="shared" si="0"/>
        <v>0</v>
      </c>
      <c r="F6" s="76">
        <f>分析係数表!C9</f>
        <v>0.31916038751345532</v>
      </c>
      <c r="G6" s="110">
        <f t="shared" si="1"/>
        <v>0</v>
      </c>
      <c r="H6" s="110">
        <v>2.8308686912654091E-5</v>
      </c>
      <c r="I6" s="110">
        <f t="shared" si="2"/>
        <v>2.8308686912654091E-5</v>
      </c>
      <c r="J6" s="107">
        <f>分析係数表!G9</f>
        <v>0.24726134585289514</v>
      </c>
      <c r="K6" s="111">
        <f t="shared" si="3"/>
        <v>6.9996440253510899E-6</v>
      </c>
      <c r="L6" s="79"/>
      <c r="M6" s="80"/>
      <c r="N6" s="81">
        <f>分析係数表!H9</f>
        <v>5.7211282597126128E-4</v>
      </c>
      <c r="O6" s="82">
        <f t="shared" si="4"/>
        <v>1.6787383525231031E-3</v>
      </c>
      <c r="P6" s="76">
        <f>分析係数表!C9</f>
        <v>0.31916038751345532</v>
      </c>
      <c r="Q6" s="82">
        <f t="shared" si="5"/>
        <v>5.3578678312497319E-4</v>
      </c>
      <c r="R6" s="83">
        <v>6.5120203760222529E-4</v>
      </c>
      <c r="S6" s="84">
        <f t="shared" si="6"/>
        <v>6.7951072451487944E-4</v>
      </c>
      <c r="T6" s="85">
        <f>分析係数表!F9</f>
        <v>0.67449139280125192</v>
      </c>
      <c r="U6" s="86">
        <f t="shared" si="7"/>
        <v>4.5832413500142884E-4</v>
      </c>
      <c r="V6" s="87">
        <f>分析係数表!D9</f>
        <v>0.15336463223787167</v>
      </c>
      <c r="W6" s="167">
        <f t="shared" si="8"/>
        <v>0</v>
      </c>
      <c r="X6" s="76">
        <f>分析係数表!E9</f>
        <v>8.7636932707355245E-2</v>
      </c>
      <c r="Y6" s="166">
        <f t="shared" si="9"/>
        <v>0</v>
      </c>
    </row>
    <row r="7" spans="1:25" x14ac:dyDescent="0.2">
      <c r="A7" s="6" t="s">
        <v>221</v>
      </c>
      <c r="B7" s="5" t="s">
        <v>267</v>
      </c>
      <c r="C7" s="90"/>
      <c r="D7" s="107">
        <f>投入係数表!K7</f>
        <v>0</v>
      </c>
      <c r="E7" s="110">
        <f t="shared" si="0"/>
        <v>0</v>
      </c>
      <c r="F7" s="76">
        <f>分析係数表!C10</f>
        <v>0.62166360683519284</v>
      </c>
      <c r="G7" s="110">
        <f t="shared" si="1"/>
        <v>0</v>
      </c>
      <c r="H7" s="110">
        <v>1.782877060554541E-4</v>
      </c>
      <c r="I7" s="110">
        <f t="shared" si="2"/>
        <v>1.782877060554541E-4</v>
      </c>
      <c r="J7" s="107">
        <f>分析係数表!G10</f>
        <v>0.1793598233995585</v>
      </c>
      <c r="K7" s="111">
        <f t="shared" si="3"/>
        <v>3.1977651472418643E-5</v>
      </c>
      <c r="L7" s="79"/>
      <c r="M7" s="80"/>
      <c r="N7" s="81">
        <f>分析係数表!H10</f>
        <v>1.0737876843126819E-3</v>
      </c>
      <c r="O7" s="82">
        <f t="shared" si="4"/>
        <v>3.1507920925604618E-3</v>
      </c>
      <c r="P7" s="76">
        <f>分析係数表!C10</f>
        <v>0.62166360683519284</v>
      </c>
      <c r="Q7" s="82">
        <f t="shared" si="5"/>
        <v>1.9587327766489413E-3</v>
      </c>
      <c r="R7" s="83">
        <v>3.0971363577274973E-3</v>
      </c>
      <c r="S7" s="84">
        <f t="shared" si="6"/>
        <v>3.2754240637829514E-3</v>
      </c>
      <c r="T7" s="85">
        <f>分析係数表!F10</f>
        <v>0.51894775570272256</v>
      </c>
      <c r="U7" s="86">
        <f t="shared" si="7"/>
        <v>1.6997739668748537E-3</v>
      </c>
      <c r="V7" s="87">
        <f>分析係数表!D10</f>
        <v>0.10375275938189846</v>
      </c>
      <c r="W7" s="167">
        <f t="shared" si="8"/>
        <v>0</v>
      </c>
      <c r="X7" s="76">
        <f>分析係数表!E10</f>
        <v>7.5423105224429726E-3</v>
      </c>
      <c r="Y7" s="166">
        <f t="shared" si="9"/>
        <v>0</v>
      </c>
    </row>
    <row r="8" spans="1:25" x14ac:dyDescent="0.2">
      <c r="A8" s="6" t="s">
        <v>222</v>
      </c>
      <c r="B8" s="5" t="s">
        <v>27</v>
      </c>
      <c r="C8" s="90"/>
      <c r="D8" s="107">
        <f>投入係数表!K8</f>
        <v>0.58790011731188196</v>
      </c>
      <c r="E8" s="110">
        <f t="shared" si="0"/>
        <v>58.790011731188194</v>
      </c>
      <c r="F8" s="76">
        <f>分析係数表!C11</f>
        <v>1.1338376983330734E-2</v>
      </c>
      <c r="G8" s="110">
        <f t="shared" si="1"/>
        <v>0.66658331586264807</v>
      </c>
      <c r="H8" s="110">
        <v>0.67348758224197158</v>
      </c>
      <c r="I8" s="110">
        <f t="shared" si="2"/>
        <v>0.67348758224197158</v>
      </c>
      <c r="J8" s="107">
        <f>分析係数表!G11</f>
        <v>0.33809183916250296</v>
      </c>
      <c r="K8" s="111">
        <f t="shared" si="3"/>
        <v>0.22770065533329564</v>
      </c>
      <c r="L8" s="79"/>
      <c r="M8" s="80"/>
      <c r="N8" s="81">
        <f>分析係数表!H11</f>
        <v>-1.9566102119400181E-5</v>
      </c>
      <c r="O8" s="82">
        <f t="shared" si="4"/>
        <v>-5.741239235715127E-5</v>
      </c>
      <c r="P8" s="76">
        <f>分析係数表!C11</f>
        <v>1.1338376983330734E-2</v>
      </c>
      <c r="Q8" s="82">
        <f t="shared" si="5"/>
        <v>-6.5096334806027732E-7</v>
      </c>
      <c r="R8" s="83">
        <v>4.4017316780210476E-4</v>
      </c>
      <c r="S8" s="84">
        <f t="shared" si="6"/>
        <v>0.67392775540977368</v>
      </c>
      <c r="T8" s="85">
        <f>分析係数表!F11</f>
        <v>0.55864858434451581</v>
      </c>
      <c r="U8" s="86">
        <f t="shared" si="7"/>
        <v>0.37648878651014717</v>
      </c>
      <c r="V8" s="87">
        <f>分析係数表!D11</f>
        <v>2.8313109683559361E-2</v>
      </c>
      <c r="W8" s="167">
        <f t="shared" si="8"/>
        <v>0</v>
      </c>
      <c r="X8" s="76">
        <f>分析係数表!E11</f>
        <v>1.8320247442303116E-2</v>
      </c>
      <c r="Y8" s="166">
        <f t="shared" si="9"/>
        <v>0</v>
      </c>
    </row>
    <row r="9" spans="1:25" x14ac:dyDescent="0.2">
      <c r="A9" s="6" t="s">
        <v>223</v>
      </c>
      <c r="B9" s="5" t="s">
        <v>191</v>
      </c>
      <c r="C9" s="90"/>
      <c r="D9" s="107">
        <f>投入係数表!K9</f>
        <v>0</v>
      </c>
      <c r="E9" s="110">
        <f t="shared" si="0"/>
        <v>0</v>
      </c>
      <c r="F9" s="76">
        <f>分析係数表!C12</f>
        <v>8.477574226152873E-2</v>
      </c>
      <c r="G9" s="110">
        <f t="shared" si="1"/>
        <v>0</v>
      </c>
      <c r="H9" s="110">
        <v>9.7133330239571942E-5</v>
      </c>
      <c r="I9" s="110">
        <f t="shared" si="2"/>
        <v>9.7133330239571942E-5</v>
      </c>
      <c r="J9" s="107">
        <f>分析係数表!G12</f>
        <v>0.1365084958708076</v>
      </c>
      <c r="K9" s="111">
        <f t="shared" si="3"/>
        <v>1.3259524809926397E-5</v>
      </c>
      <c r="L9" s="79"/>
      <c r="M9" s="80"/>
      <c r="N9" s="81">
        <f>分析係数表!H12</f>
        <v>8.9702751776602072E-2</v>
      </c>
      <c r="O9" s="82">
        <f t="shared" si="4"/>
        <v>0.26321285400059574</v>
      </c>
      <c r="P9" s="76">
        <f>分析係数表!C12</f>
        <v>8.477574226152873E-2</v>
      </c>
      <c r="Q9" s="82">
        <f t="shared" si="5"/>
        <v>2.2314065070675897E-2</v>
      </c>
      <c r="R9" s="83">
        <v>2.5315821353015452E-2</v>
      </c>
      <c r="S9" s="84">
        <f t="shared" si="6"/>
        <v>2.5412954683255023E-2</v>
      </c>
      <c r="T9" s="85">
        <f>分析係数表!F12</f>
        <v>0.34033278686012841</v>
      </c>
      <c r="U9" s="86">
        <f t="shared" si="7"/>
        <v>8.6488616897023342E-3</v>
      </c>
      <c r="V9" s="87">
        <f>分析係数表!D12</f>
        <v>4.8339896119018802E-2</v>
      </c>
      <c r="W9" s="167">
        <f t="shared" si="8"/>
        <v>0</v>
      </c>
      <c r="X9" s="76">
        <f>分析係数表!E12</f>
        <v>5.0155515038227586E-2</v>
      </c>
      <c r="Y9" s="166">
        <f t="shared" si="9"/>
        <v>0</v>
      </c>
    </row>
    <row r="10" spans="1:25" x14ac:dyDescent="0.2">
      <c r="A10" s="6" t="s">
        <v>224</v>
      </c>
      <c r="B10" s="5" t="s">
        <v>28</v>
      </c>
      <c r="C10" s="90"/>
      <c r="D10" s="107">
        <f>投入係数表!K10</f>
        <v>5.5862800960840175E-5</v>
      </c>
      <c r="E10" s="110">
        <f t="shared" si="0"/>
        <v>5.5862800960840174E-3</v>
      </c>
      <c r="F10" s="76">
        <f>分析係数表!C13</f>
        <v>0</v>
      </c>
      <c r="G10" s="110">
        <f t="shared" si="1"/>
        <v>0</v>
      </c>
      <c r="H10" s="110">
        <v>0</v>
      </c>
      <c r="I10" s="110">
        <f t="shared" si="2"/>
        <v>0</v>
      </c>
      <c r="J10" s="107">
        <f>分析係数表!G13</f>
        <v>0.24491255961844197</v>
      </c>
      <c r="K10" s="111">
        <f t="shared" si="3"/>
        <v>0</v>
      </c>
      <c r="L10" s="79"/>
      <c r="M10" s="80"/>
      <c r="N10" s="81">
        <f>分析係数表!H13</f>
        <v>1.4239426478414675E-2</v>
      </c>
      <c r="O10" s="82">
        <f t="shared" si="4"/>
        <v>4.1782442661840412E-2</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107">
        <f>投入係数表!K11</f>
        <v>0</v>
      </c>
      <c r="E11" s="110">
        <f t="shared" si="0"/>
        <v>0</v>
      </c>
      <c r="F11" s="76">
        <f>分析係数表!C14</f>
        <v>0.10751143043762246</v>
      </c>
      <c r="G11" s="110">
        <f t="shared" si="1"/>
        <v>0</v>
      </c>
      <c r="H11" s="110">
        <v>3.9868547500399639E-3</v>
      </c>
      <c r="I11" s="110">
        <f t="shared" si="2"/>
        <v>3.9868547500399639E-3</v>
      </c>
      <c r="J11" s="107">
        <f>分析係数表!G14</f>
        <v>0.16229985443959244</v>
      </c>
      <c r="K11" s="111">
        <f t="shared" si="3"/>
        <v>6.4706594560328388E-4</v>
      </c>
      <c r="L11" s="79"/>
      <c r="M11" s="80"/>
      <c r="N11" s="81">
        <f>分析係数表!H14</f>
        <v>1.1512694487055067E-3</v>
      </c>
      <c r="O11" s="82">
        <f t="shared" si="4"/>
        <v>3.3781451662947808E-3</v>
      </c>
      <c r="P11" s="76">
        <f>分析係数表!C14</f>
        <v>0.10751143043762246</v>
      </c>
      <c r="Q11" s="82">
        <f t="shared" si="5"/>
        <v>3.6318921905429189E-4</v>
      </c>
      <c r="R11" s="83">
        <v>2.1514870272848138E-3</v>
      </c>
      <c r="S11" s="84">
        <f t="shared" si="6"/>
        <v>6.1383417773247777E-3</v>
      </c>
      <c r="T11" s="85">
        <f>分析係数表!F14</f>
        <v>0.30163027656477437</v>
      </c>
      <c r="U11" s="86">
        <f t="shared" si="7"/>
        <v>1.8515097279435814E-3</v>
      </c>
      <c r="V11" s="87">
        <f>分析係数表!D14</f>
        <v>4.9606986899563318E-2</v>
      </c>
      <c r="W11" s="167">
        <f t="shared" si="8"/>
        <v>0</v>
      </c>
      <c r="X11" s="76">
        <f>分析係数表!E14</f>
        <v>4.2823871906841338E-2</v>
      </c>
      <c r="Y11" s="166">
        <f t="shared" si="9"/>
        <v>0</v>
      </c>
    </row>
    <row r="12" spans="1:25" x14ac:dyDescent="0.2">
      <c r="A12" s="6" t="s">
        <v>226</v>
      </c>
      <c r="B12" s="5" t="s">
        <v>29</v>
      </c>
      <c r="C12" s="90"/>
      <c r="D12" s="107">
        <f>投入係数表!K12</f>
        <v>1.8434724317077259E-3</v>
      </c>
      <c r="E12" s="110">
        <f t="shared" si="0"/>
        <v>0.18434724317077258</v>
      </c>
      <c r="F12" s="76">
        <f>分析係数表!C15</f>
        <v>0</v>
      </c>
      <c r="G12" s="110">
        <f t="shared" si="1"/>
        <v>0</v>
      </c>
      <c r="H12" s="110">
        <v>0</v>
      </c>
      <c r="I12" s="110">
        <f t="shared" si="2"/>
        <v>0</v>
      </c>
      <c r="J12" s="107">
        <f>分析係数表!G15</f>
        <v>9.5606550833438886E-2</v>
      </c>
      <c r="K12" s="111">
        <f t="shared" si="3"/>
        <v>0</v>
      </c>
      <c r="L12" s="79"/>
      <c r="M12" s="80"/>
      <c r="N12" s="81">
        <f>分析係数表!H15</f>
        <v>8.2240240428262841E-3</v>
      </c>
      <c r="O12" s="82">
        <f t="shared" si="4"/>
        <v>2.4131576755557823E-2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75">
        <f>最終需要_まとめ!C14</f>
        <v>100</v>
      </c>
      <c r="D13" s="107">
        <f>投入係数表!K13</f>
        <v>6.2063571867493436E-2</v>
      </c>
      <c r="E13" s="110">
        <f t="shared" si="0"/>
        <v>6.2063571867493437</v>
      </c>
      <c r="F13" s="76">
        <f>分析係数表!C16</f>
        <v>7.3204631810756426E-2</v>
      </c>
      <c r="G13" s="110">
        <f t="shared" si="1"/>
        <v>0.45433409274202774</v>
      </c>
      <c r="H13" s="110">
        <v>0.46474608962319774</v>
      </c>
      <c r="I13" s="110">
        <f t="shared" si="2"/>
        <v>100.4647460896232</v>
      </c>
      <c r="J13" s="107">
        <f>分析係数表!G16</f>
        <v>3.3405954974582423E-2</v>
      </c>
      <c r="K13" s="111">
        <f t="shared" si="3"/>
        <v>3.3561207844028083</v>
      </c>
      <c r="L13" s="79"/>
      <c r="M13" s="80"/>
      <c r="N13" s="81">
        <f>分析係数表!H16</f>
        <v>1.6620229784303289E-2</v>
      </c>
      <c r="O13" s="82">
        <f t="shared" si="4"/>
        <v>4.8768382563858577E-2</v>
      </c>
      <c r="P13" s="76">
        <f>分析係数表!C16</f>
        <v>7.3204631810756426E-2</v>
      </c>
      <c r="Q13" s="82">
        <f t="shared" si="5"/>
        <v>3.5700714895933808E-3</v>
      </c>
      <c r="R13" s="83">
        <v>4.5584095701455716E-3</v>
      </c>
      <c r="S13" s="84">
        <f t="shared" si="6"/>
        <v>100.46930449919336</v>
      </c>
      <c r="T13" s="85">
        <f>分析係数表!F16</f>
        <v>0.2888106809675437</v>
      </c>
      <c r="U13" s="86">
        <f t="shared" si="7"/>
        <v>29.016608248747534</v>
      </c>
      <c r="V13" s="87">
        <f>分析係数表!D16</f>
        <v>4.6366124797497348E-3</v>
      </c>
      <c r="W13" s="167">
        <f t="shared" si="8"/>
        <v>0</v>
      </c>
      <c r="X13" s="76">
        <f>分析係数表!E16</f>
        <v>3.9662588682196527E-3</v>
      </c>
      <c r="Y13" s="166">
        <f t="shared" si="9"/>
        <v>0</v>
      </c>
    </row>
    <row r="14" spans="1:25" x14ac:dyDescent="0.2">
      <c r="A14" s="6" t="s">
        <v>2</v>
      </c>
      <c r="B14" s="5" t="s">
        <v>365</v>
      </c>
      <c r="C14" s="90"/>
      <c r="D14" s="107">
        <f>投入係数表!K14</f>
        <v>1.6758840288252054E-4</v>
      </c>
      <c r="E14" s="110">
        <f t="shared" si="0"/>
        <v>1.6758840288252055E-2</v>
      </c>
      <c r="F14" s="76">
        <f>分析係数表!C17</f>
        <v>9.4677137870855188E-2</v>
      </c>
      <c r="G14" s="110">
        <f t="shared" si="1"/>
        <v>1.5866790325264823E-3</v>
      </c>
      <c r="H14" s="110">
        <v>4.1683617725591605E-3</v>
      </c>
      <c r="I14" s="110">
        <f t="shared" si="2"/>
        <v>4.1683617725591605E-3</v>
      </c>
      <c r="J14" s="107">
        <f>分析係数表!G17</f>
        <v>0.22277835489659081</v>
      </c>
      <c r="K14" s="111">
        <f t="shared" si="3"/>
        <v>9.2862077830456707E-4</v>
      </c>
      <c r="L14" s="79"/>
      <c r="M14" s="80"/>
      <c r="N14" s="81">
        <f>分析係数表!H17</f>
        <v>2.9857871834204678E-3</v>
      </c>
      <c r="O14" s="82">
        <f t="shared" si="4"/>
        <v>8.7611310737012848E-3</v>
      </c>
      <c r="P14" s="76">
        <f>分析係数表!C17</f>
        <v>9.4677137870855188E-2</v>
      </c>
      <c r="Q14" s="82">
        <f t="shared" si="5"/>
        <v>8.2947881456945012E-4</v>
      </c>
      <c r="R14" s="83">
        <v>1.9730382951229719E-3</v>
      </c>
      <c r="S14" s="84">
        <f t="shared" si="6"/>
        <v>6.1414000676821325E-3</v>
      </c>
      <c r="T14" s="85">
        <f>分析係数表!F17</f>
        <v>0.35642648030975543</v>
      </c>
      <c r="U14" s="86">
        <f t="shared" si="7"/>
        <v>2.1889576102980361E-3</v>
      </c>
      <c r="V14" s="87">
        <f>分析係数表!D17</f>
        <v>4.0948153744451793E-2</v>
      </c>
      <c r="W14" s="167">
        <f t="shared" si="8"/>
        <v>0</v>
      </c>
      <c r="X14" s="76">
        <f>分析係数表!E17</f>
        <v>3.8719425819246388E-2</v>
      </c>
      <c r="Y14" s="166">
        <f t="shared" si="9"/>
        <v>0</v>
      </c>
    </row>
    <row r="15" spans="1:25" x14ac:dyDescent="0.2">
      <c r="A15" s="6" t="s">
        <v>3</v>
      </c>
      <c r="B15" s="5" t="s">
        <v>31</v>
      </c>
      <c r="C15" s="90"/>
      <c r="D15" s="107">
        <f>投入係数表!K15</f>
        <v>2.7931400480420089E-4</v>
      </c>
      <c r="E15" s="110">
        <f t="shared" si="0"/>
        <v>2.7931400480420088E-2</v>
      </c>
      <c r="F15" s="76">
        <f>分析係数表!C18</f>
        <v>9.0734209682590605E-2</v>
      </c>
      <c r="G15" s="110">
        <f t="shared" si="1"/>
        <v>2.534333547918848E-3</v>
      </c>
      <c r="H15" s="110">
        <v>3.1129207321916848E-3</v>
      </c>
      <c r="I15" s="110">
        <f t="shared" si="2"/>
        <v>3.1129207321916848E-3</v>
      </c>
      <c r="J15" s="107">
        <f>分析係数表!G18</f>
        <v>0.21565293431791682</v>
      </c>
      <c r="K15" s="111">
        <f t="shared" si="3"/>
        <v>6.7131049019621494E-4</v>
      </c>
      <c r="L15" s="79"/>
      <c r="M15" s="80"/>
      <c r="N15" s="81">
        <f>分析係数表!H18</f>
        <v>4.3984597564411608E-4</v>
      </c>
      <c r="O15" s="82">
        <f t="shared" si="4"/>
        <v>1.2906305801887606E-3</v>
      </c>
      <c r="P15" s="76">
        <f>分析係数表!C18</f>
        <v>9.0734209682590605E-2</v>
      </c>
      <c r="Q15" s="82">
        <f t="shared" si="5"/>
        <v>1.1710434568561057E-4</v>
      </c>
      <c r="R15" s="83">
        <v>3.3881564564493835E-4</v>
      </c>
      <c r="S15" s="84">
        <f t="shared" si="6"/>
        <v>3.4517363778366231E-3</v>
      </c>
      <c r="T15" s="85">
        <f>分析係数表!F18</f>
        <v>0.45924018655266224</v>
      </c>
      <c r="U15" s="86">
        <f t="shared" si="7"/>
        <v>1.5851760580883015E-3</v>
      </c>
      <c r="V15" s="87">
        <f>分析係数表!D18</f>
        <v>6.0775359502526237E-2</v>
      </c>
      <c r="W15" s="167">
        <f t="shared" si="8"/>
        <v>0</v>
      </c>
      <c r="X15" s="76">
        <f>分析係数表!E18</f>
        <v>6.0046638165565484E-2</v>
      </c>
      <c r="Y15" s="166">
        <f t="shared" si="9"/>
        <v>0</v>
      </c>
    </row>
    <row r="16" spans="1:25" x14ac:dyDescent="0.2">
      <c r="A16" s="6" t="s">
        <v>4</v>
      </c>
      <c r="B16" s="5" t="s">
        <v>32</v>
      </c>
      <c r="C16" s="90"/>
      <c r="D16" s="107">
        <f>投入係数表!K16</f>
        <v>0</v>
      </c>
      <c r="E16" s="110">
        <f t="shared" si="0"/>
        <v>0</v>
      </c>
      <c r="F16" s="76">
        <f>分析係数表!C19</f>
        <v>0.38367313932924796</v>
      </c>
      <c r="G16" s="110">
        <f t="shared" si="1"/>
        <v>0</v>
      </c>
      <c r="H16" s="110">
        <v>3.8084267052846369E-3</v>
      </c>
      <c r="I16" s="110">
        <f t="shared" si="2"/>
        <v>3.8084267052846369E-3</v>
      </c>
      <c r="J16" s="107">
        <f>分析係数表!G19</f>
        <v>5.766363928853338E-2</v>
      </c>
      <c r="K16" s="111">
        <f t="shared" si="3"/>
        <v>2.1960774379035092E-4</v>
      </c>
      <c r="L16" s="79"/>
      <c r="M16" s="80"/>
      <c r="N16" s="81">
        <f>分析係数表!H19</f>
        <v>-1.1191810412296904E-4</v>
      </c>
      <c r="O16" s="82">
        <f t="shared" si="4"/>
        <v>-3.2839888428290529E-4</v>
      </c>
      <c r="P16" s="76">
        <f>分析係数表!C19</f>
        <v>0.38367313932924796</v>
      </c>
      <c r="Q16" s="82">
        <f t="shared" si="5"/>
        <v>-1.2599783088504469E-4</v>
      </c>
      <c r="R16" s="83">
        <v>1.124678930326452E-3</v>
      </c>
      <c r="S16" s="84">
        <f t="shared" si="6"/>
        <v>4.9331056356110891E-3</v>
      </c>
      <c r="T16" s="85">
        <f>分析係数表!F19</f>
        <v>0.24005843022564122</v>
      </c>
      <c r="U16" s="86">
        <f t="shared" si="7"/>
        <v>1.184233595022062E-3</v>
      </c>
      <c r="V16" s="87">
        <f>分析係数表!D19</f>
        <v>6.7037511004807461E-3</v>
      </c>
      <c r="W16" s="167">
        <f t="shared" si="8"/>
        <v>0</v>
      </c>
      <c r="X16" s="76">
        <f>分析係数表!E19</f>
        <v>7.5624105778571375E-3</v>
      </c>
      <c r="Y16" s="166">
        <f t="shared" si="9"/>
        <v>0</v>
      </c>
    </row>
    <row r="17" spans="1:25" x14ac:dyDescent="0.2">
      <c r="A17" s="6" t="s">
        <v>5</v>
      </c>
      <c r="B17" s="5" t="s">
        <v>33</v>
      </c>
      <c r="C17" s="90"/>
      <c r="D17" s="107">
        <f>投入係数表!K17</f>
        <v>0</v>
      </c>
      <c r="E17" s="110">
        <f t="shared" si="0"/>
        <v>0</v>
      </c>
      <c r="F17" s="76">
        <f>分析係数表!C20</f>
        <v>5.6760594962254274E-2</v>
      </c>
      <c r="G17" s="110">
        <f t="shared" si="1"/>
        <v>0</v>
      </c>
      <c r="H17" s="110">
        <v>2.3887202233310132E-4</v>
      </c>
      <c r="I17" s="110">
        <f t="shared" si="2"/>
        <v>2.3887202233310132E-4</v>
      </c>
      <c r="J17" s="107">
        <f>分析係数表!G20</f>
        <v>0.10000544691976687</v>
      </c>
      <c r="K17" s="111">
        <f t="shared" si="3"/>
        <v>2.388850335005033E-5</v>
      </c>
      <c r="L17" s="79"/>
      <c r="M17" s="80"/>
      <c r="N17" s="81">
        <f>分析係数表!H20</f>
        <v>5.4785085934320511E-4</v>
      </c>
      <c r="O17" s="82">
        <f t="shared" si="4"/>
        <v>1.6075469860002357E-3</v>
      </c>
      <c r="P17" s="76">
        <f>分析係数表!C20</f>
        <v>5.6760594962254274E-2</v>
      </c>
      <c r="Q17" s="82">
        <f t="shared" si="5"/>
        <v>9.1245323355152019E-5</v>
      </c>
      <c r="R17" s="83">
        <v>3.0506044939790768E-4</v>
      </c>
      <c r="S17" s="84">
        <f t="shared" si="6"/>
        <v>5.4393247173100897E-4</v>
      </c>
      <c r="T17" s="85">
        <f>分析係数表!F20</f>
        <v>0.22277901846505802</v>
      </c>
      <c r="U17" s="86">
        <f t="shared" si="7"/>
        <v>1.2117674216350709E-4</v>
      </c>
      <c r="V17" s="87">
        <f>分析係数表!D20</f>
        <v>3.7583746391415651E-2</v>
      </c>
      <c r="W17" s="167">
        <f t="shared" si="8"/>
        <v>0</v>
      </c>
      <c r="X17" s="76">
        <f>分析係数表!E20</f>
        <v>4.0089329484176699E-2</v>
      </c>
      <c r="Y17" s="166">
        <f t="shared" si="9"/>
        <v>0</v>
      </c>
    </row>
    <row r="18" spans="1:25" x14ac:dyDescent="0.2">
      <c r="A18" s="6" t="s">
        <v>6</v>
      </c>
      <c r="B18" s="5" t="s">
        <v>34</v>
      </c>
      <c r="C18" s="90"/>
      <c r="D18" s="107">
        <f>投入係数表!K18</f>
        <v>5.0276520864756154E-4</v>
      </c>
      <c r="E18" s="110">
        <f t="shared" si="0"/>
        <v>5.0276520864756154E-2</v>
      </c>
      <c r="F18" s="76">
        <f>分析係数表!C21</f>
        <v>0.13737850556345566</v>
      </c>
      <c r="G18" s="110">
        <f t="shared" si="1"/>
        <v>6.9069133013300978E-3</v>
      </c>
      <c r="H18" s="110">
        <v>1.1323389509581189E-2</v>
      </c>
      <c r="I18" s="110">
        <f t="shared" si="2"/>
        <v>1.1323389509581189E-2</v>
      </c>
      <c r="J18" s="107">
        <f>分析係数表!G21</f>
        <v>0.2851571527617287</v>
      </c>
      <c r="K18" s="111">
        <f t="shared" si="3"/>
        <v>3.2289455121641995E-3</v>
      </c>
      <c r="L18" s="79"/>
      <c r="M18" s="80"/>
      <c r="N18" s="81">
        <f>分析係数表!H21</f>
        <v>9.156935791879285E-4</v>
      </c>
      <c r="O18" s="82">
        <f t="shared" si="4"/>
        <v>2.6868999623146797E-3</v>
      </c>
      <c r="P18" s="76">
        <f>分析係数表!C21</f>
        <v>0.13737850556345566</v>
      </c>
      <c r="Q18" s="82">
        <f t="shared" si="5"/>
        <v>3.6912230142129601E-4</v>
      </c>
      <c r="R18" s="83">
        <v>1.135957205519271E-3</v>
      </c>
      <c r="S18" s="84">
        <f t="shared" si="6"/>
        <v>1.2459346715100461E-2</v>
      </c>
      <c r="T18" s="85">
        <f>分析係数表!F21</f>
        <v>0.4258002079963023</v>
      </c>
      <c r="U18" s="86">
        <f t="shared" si="7"/>
        <v>5.3051924227878224E-3</v>
      </c>
      <c r="V18" s="87">
        <f>分析係数表!D21</f>
        <v>6.1084469609429162E-2</v>
      </c>
      <c r="W18" s="167">
        <f t="shared" si="8"/>
        <v>0</v>
      </c>
      <c r="X18" s="76">
        <f>分析係数表!E21</f>
        <v>5.0829096371620058E-2</v>
      </c>
      <c r="Y18" s="166">
        <f t="shared" si="9"/>
        <v>0</v>
      </c>
    </row>
    <row r="19" spans="1:25" x14ac:dyDescent="0.2">
      <c r="A19" s="6" t="s">
        <v>7</v>
      </c>
      <c r="B19" s="5" t="s">
        <v>269</v>
      </c>
      <c r="C19" s="90"/>
      <c r="D19" s="107">
        <f>投入係数表!K19</f>
        <v>0</v>
      </c>
      <c r="E19" s="110">
        <f t="shared" si="0"/>
        <v>0</v>
      </c>
      <c r="F19" s="76">
        <f>分析係数表!C22</f>
        <v>5.5142937219730959E-2</v>
      </c>
      <c r="G19" s="110">
        <f t="shared" si="1"/>
        <v>0</v>
      </c>
      <c r="H19" s="110">
        <v>4.8354796296750421E-4</v>
      </c>
      <c r="I19" s="110">
        <f t="shared" si="2"/>
        <v>4.8354796296750421E-4</v>
      </c>
      <c r="J19" s="107">
        <f>分析係数表!G22</f>
        <v>0.19463487332339791</v>
      </c>
      <c r="K19" s="111">
        <f t="shared" si="3"/>
        <v>9.4115296517967287E-5</v>
      </c>
      <c r="L19" s="79"/>
      <c r="M19" s="80"/>
      <c r="N19" s="81">
        <f>分析係数表!H22</f>
        <v>4.3045424662680399E-5</v>
      </c>
      <c r="O19" s="82">
        <f t="shared" si="4"/>
        <v>1.2630726318573279E-4</v>
      </c>
      <c r="P19" s="76">
        <f>分析係数表!C22</f>
        <v>5.5142937219730959E-2</v>
      </c>
      <c r="Q19" s="82">
        <f t="shared" si="5"/>
        <v>6.9649534842468987E-6</v>
      </c>
      <c r="R19" s="83">
        <v>1.4599660041824961E-4</v>
      </c>
      <c r="S19" s="84">
        <f t="shared" si="6"/>
        <v>6.2954456338575385E-4</v>
      </c>
      <c r="T19" s="85">
        <f>分析係数表!F22</f>
        <v>0.4128663686040735</v>
      </c>
      <c r="U19" s="86">
        <f t="shared" si="7"/>
        <v>2.5991777775951318E-4</v>
      </c>
      <c r="V19" s="87">
        <f>分析係数表!D22</f>
        <v>7.2826626924987578E-2</v>
      </c>
      <c r="W19" s="167">
        <f t="shared" si="8"/>
        <v>0</v>
      </c>
      <c r="X19" s="76">
        <f>分析係数表!E22</f>
        <v>7.2131147540983612E-2</v>
      </c>
      <c r="Y19" s="166">
        <f t="shared" si="9"/>
        <v>0</v>
      </c>
    </row>
    <row r="20" spans="1:25" x14ac:dyDescent="0.2">
      <c r="A20" s="6" t="s">
        <v>8</v>
      </c>
      <c r="B20" s="5" t="s">
        <v>270</v>
      </c>
      <c r="C20" s="90"/>
      <c r="D20" s="107">
        <f>投入係数表!K20</f>
        <v>0</v>
      </c>
      <c r="E20" s="110">
        <f t="shared" si="0"/>
        <v>0</v>
      </c>
      <c r="F20" s="76">
        <f>分析係数表!C23</f>
        <v>0</v>
      </c>
      <c r="G20" s="110">
        <f t="shared" si="1"/>
        <v>0</v>
      </c>
      <c r="H20" s="110">
        <v>0</v>
      </c>
      <c r="I20" s="110">
        <f t="shared" si="2"/>
        <v>0</v>
      </c>
      <c r="J20" s="107">
        <f>分析係数表!G23</f>
        <v>0.21584180854981727</v>
      </c>
      <c r="K20" s="111">
        <f t="shared" si="3"/>
        <v>0</v>
      </c>
      <c r="L20" s="79"/>
      <c r="M20" s="80"/>
      <c r="N20" s="81">
        <f>分析係数表!H23</f>
        <v>2.5044610712832233E-5</v>
      </c>
      <c r="O20" s="82">
        <f t="shared" si="4"/>
        <v>7.3487862217153628E-5</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107">
        <f>投入係数表!K21</f>
        <v>0</v>
      </c>
      <c r="E21" s="110">
        <f t="shared" si="0"/>
        <v>0</v>
      </c>
      <c r="F21" s="76">
        <f>分析係数表!C24</f>
        <v>1</v>
      </c>
      <c r="G21" s="110">
        <f t="shared" si="1"/>
        <v>0</v>
      </c>
      <c r="H21" s="110">
        <v>5.3463151961665924E-3</v>
      </c>
      <c r="I21" s="110">
        <f t="shared" si="2"/>
        <v>5.3463151961665924E-3</v>
      </c>
      <c r="J21" s="107">
        <f>分析係数表!G24</f>
        <v>0.20831345678476951</v>
      </c>
      <c r="K21" s="111">
        <f t="shared" si="3"/>
        <v>1.113709399574406E-3</v>
      </c>
      <c r="L21" s="79"/>
      <c r="M21" s="80"/>
      <c r="N21" s="81">
        <f>分析係数表!H24</f>
        <v>3.2557993926681905E-4</v>
      </c>
      <c r="O21" s="82">
        <f t="shared" si="4"/>
        <v>9.5534220882299728E-4</v>
      </c>
      <c r="P21" s="76">
        <f>分析係数表!C24</f>
        <v>1</v>
      </c>
      <c r="Q21" s="82">
        <f t="shared" si="5"/>
        <v>9.5534220882299728E-4</v>
      </c>
      <c r="R21" s="83">
        <v>5.0408248778536988E-3</v>
      </c>
      <c r="S21" s="84">
        <f t="shared" si="6"/>
        <v>1.0387140074020291E-2</v>
      </c>
      <c r="T21" s="85">
        <f>分析係数表!F24</f>
        <v>0.39224380935860187</v>
      </c>
      <c r="U21" s="86">
        <f t="shared" si="7"/>
        <v>4.0742913909751089E-3</v>
      </c>
      <c r="V21" s="87">
        <f>分析係数表!D24</f>
        <v>2.7169434927793921E-2</v>
      </c>
      <c r="W21" s="167">
        <f t="shared" si="8"/>
        <v>0</v>
      </c>
      <c r="X21" s="76">
        <f>分析係数表!E24</f>
        <v>2.746216227937031E-2</v>
      </c>
      <c r="Y21" s="166">
        <f t="shared" si="9"/>
        <v>0</v>
      </c>
    </row>
    <row r="22" spans="1:25" x14ac:dyDescent="0.2">
      <c r="A22" s="6" t="s">
        <v>10</v>
      </c>
      <c r="B22" s="5" t="s">
        <v>272</v>
      </c>
      <c r="C22" s="90"/>
      <c r="D22" s="107">
        <f>投入係数表!K22</f>
        <v>0</v>
      </c>
      <c r="E22" s="110">
        <f t="shared" si="0"/>
        <v>0</v>
      </c>
      <c r="F22" s="76">
        <f>分析係数表!C25</f>
        <v>5.3881637957861162E-2</v>
      </c>
      <c r="G22" s="110">
        <f t="shared" si="1"/>
        <v>0</v>
      </c>
      <c r="H22" s="110">
        <v>6.3272788770787696E-4</v>
      </c>
      <c r="I22" s="110">
        <f t="shared" si="2"/>
        <v>6.3272788770787696E-4</v>
      </c>
      <c r="J22" s="107">
        <f>分析係数表!G25</f>
        <v>0.19694753074216123</v>
      </c>
      <c r="K22" s="111">
        <f t="shared" si="3"/>
        <v>1.2461419511576984E-4</v>
      </c>
      <c r="L22" s="79"/>
      <c r="M22" s="80"/>
      <c r="N22" s="81">
        <f>分析係数表!H25</f>
        <v>5.0793601101962874E-4</v>
      </c>
      <c r="O22" s="82">
        <f t="shared" si="4"/>
        <v>1.4904257055916473E-3</v>
      </c>
      <c r="P22" s="76">
        <f>分析係数表!C25</f>
        <v>5.3881637957861162E-2</v>
      </c>
      <c r="Q22" s="82">
        <f t="shared" si="5"/>
        <v>8.0306578271778904E-5</v>
      </c>
      <c r="R22" s="83">
        <v>6.9590698700955453E-4</v>
      </c>
      <c r="S22" s="84">
        <f t="shared" si="6"/>
        <v>1.3286348747174315E-3</v>
      </c>
      <c r="T22" s="85">
        <f>分析係数表!F25</f>
        <v>0.35040132853584277</v>
      </c>
      <c r="U22" s="86">
        <f t="shared" si="7"/>
        <v>4.6555542524004103E-4</v>
      </c>
      <c r="V22" s="87">
        <f>分析係数表!D25</f>
        <v>1.9835778208321803E-2</v>
      </c>
      <c r="W22" s="167">
        <f t="shared" si="8"/>
        <v>0</v>
      </c>
      <c r="X22" s="76">
        <f>分析係数表!E25</f>
        <v>1.8979083468427502E-2</v>
      </c>
      <c r="Y22" s="166">
        <f t="shared" si="9"/>
        <v>0</v>
      </c>
    </row>
    <row r="23" spans="1:25" x14ac:dyDescent="0.2">
      <c r="A23" s="6" t="s">
        <v>11</v>
      </c>
      <c r="B23" s="5" t="s">
        <v>35</v>
      </c>
      <c r="C23" s="90"/>
      <c r="D23" s="107">
        <f>投入係数表!K23</f>
        <v>0</v>
      </c>
      <c r="E23" s="110">
        <f t="shared" si="0"/>
        <v>0</v>
      </c>
      <c r="F23" s="76">
        <f>分析係数表!C26</f>
        <v>0.84177658262309296</v>
      </c>
      <c r="G23" s="110">
        <f t="shared" si="1"/>
        <v>0</v>
      </c>
      <c r="H23" s="110">
        <v>5.5357825338865612E-3</v>
      </c>
      <c r="I23" s="110">
        <f t="shared" si="2"/>
        <v>5.5357825338865612E-3</v>
      </c>
      <c r="J23" s="107">
        <f>分析係数表!G26</f>
        <v>0.19643330946147433</v>
      </c>
      <c r="K23" s="111">
        <f t="shared" si="3"/>
        <v>1.0874120835903634E-3</v>
      </c>
      <c r="L23" s="79"/>
      <c r="M23" s="80"/>
      <c r="N23" s="81">
        <f>分析係数表!H26</f>
        <v>1.0240897849294056E-2</v>
      </c>
      <c r="O23" s="82">
        <f t="shared" si="4"/>
        <v>3.004964615973298E-2</v>
      </c>
      <c r="P23" s="76">
        <f>分析係数表!C26</f>
        <v>0.84177658262309296</v>
      </c>
      <c r="Q23" s="82">
        <f t="shared" si="5"/>
        <v>2.5295088453373176E-2</v>
      </c>
      <c r="R23" s="83">
        <v>3.0097965013969535E-2</v>
      </c>
      <c r="S23" s="84">
        <f t="shared" si="6"/>
        <v>3.5633747547856094E-2</v>
      </c>
      <c r="T23" s="85">
        <f>分析係数表!F26</f>
        <v>0.3347664275567348</v>
      </c>
      <c r="U23" s="86">
        <f t="shared" si="7"/>
        <v>1.1928982367054343E-2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107">
        <f>投入係数表!K24</f>
        <v>0</v>
      </c>
      <c r="E24" s="110">
        <f t="shared" si="0"/>
        <v>0</v>
      </c>
      <c r="F24" s="76">
        <f>分析係数表!C27</f>
        <v>0.24324710590252963</v>
      </c>
      <c r="G24" s="110">
        <f t="shared" si="1"/>
        <v>0</v>
      </c>
      <c r="H24" s="110">
        <v>3.1763213557639596E-4</v>
      </c>
      <c r="I24" s="110">
        <f t="shared" si="2"/>
        <v>3.1763213557639596E-4</v>
      </c>
      <c r="J24" s="107">
        <f>分析係数表!G27</f>
        <v>0.17095686135274277</v>
      </c>
      <c r="K24" s="111">
        <f t="shared" si="3"/>
        <v>5.4301392962909521E-5</v>
      </c>
      <c r="L24" s="79"/>
      <c r="M24" s="80"/>
      <c r="N24" s="81">
        <f>分析係数表!H27</f>
        <v>1.1085370816767366E-2</v>
      </c>
      <c r="O24" s="82">
        <f t="shared" si="4"/>
        <v>3.2527565013867624E-2</v>
      </c>
      <c r="P24" s="76">
        <f>分析係数表!C27</f>
        <v>0.24324710590252963</v>
      </c>
      <c r="Q24" s="82">
        <f t="shared" si="5"/>
        <v>7.9122360516796757E-3</v>
      </c>
      <c r="R24" s="83">
        <v>8.0895833134878355E-3</v>
      </c>
      <c r="S24" s="84">
        <f t="shared" si="6"/>
        <v>8.4072154490642311E-3</v>
      </c>
      <c r="T24" s="85">
        <f>分析係数表!F27</f>
        <v>0.32207527072607844</v>
      </c>
      <c r="U24" s="86">
        <f t="shared" si="7"/>
        <v>2.7077561918098314E-3</v>
      </c>
      <c r="V24" s="87">
        <f>分析係数表!D27</f>
        <v>2.1036747736552459E-2</v>
      </c>
      <c r="W24" s="167">
        <f t="shared" si="8"/>
        <v>0</v>
      </c>
      <c r="X24" s="76">
        <f>分析係数表!E27</f>
        <v>2.4276584413278891E-2</v>
      </c>
      <c r="Y24" s="166">
        <f t="shared" si="9"/>
        <v>0</v>
      </c>
    </row>
    <row r="25" spans="1:25" x14ac:dyDescent="0.2">
      <c r="A25" s="6" t="s">
        <v>13</v>
      </c>
      <c r="B25" s="5" t="s">
        <v>192</v>
      </c>
      <c r="C25" s="90"/>
      <c r="D25" s="107">
        <f>投入係数表!K25</f>
        <v>0</v>
      </c>
      <c r="E25" s="110">
        <f t="shared" si="0"/>
        <v>0</v>
      </c>
      <c r="F25" s="76">
        <f>分析係数表!C28</f>
        <v>6.4266243880729879E-2</v>
      </c>
      <c r="G25" s="110">
        <f t="shared" si="1"/>
        <v>0</v>
      </c>
      <c r="H25" s="110">
        <v>1.9232104033779752E-3</v>
      </c>
      <c r="I25" s="110">
        <f t="shared" si="2"/>
        <v>1.9232104033779752E-3</v>
      </c>
      <c r="J25" s="107">
        <f>分析係数表!G28</f>
        <v>0.12485076971410619</v>
      </c>
      <c r="K25" s="111">
        <f t="shared" si="3"/>
        <v>2.4011429918391686E-4</v>
      </c>
      <c r="L25" s="79"/>
      <c r="M25" s="80"/>
      <c r="N25" s="81">
        <f>分析係数表!H28</f>
        <v>2.0224305794696803E-2</v>
      </c>
      <c r="O25" s="82">
        <f t="shared" si="4"/>
        <v>5.9343745236045839E-2</v>
      </c>
      <c r="P25" s="76">
        <f>分析係数表!C28</f>
        <v>6.4266243880729879E-2</v>
      </c>
      <c r="Q25" s="82">
        <f t="shared" si="5"/>
        <v>3.8137996041356236E-3</v>
      </c>
      <c r="R25" s="83">
        <v>4.381182905894029E-3</v>
      </c>
      <c r="S25" s="84">
        <f t="shared" si="6"/>
        <v>6.304393309272004E-3</v>
      </c>
      <c r="T25" s="85">
        <f>分析係数表!F28</f>
        <v>0.21344643418158971</v>
      </c>
      <c r="U25" s="86">
        <f t="shared" si="7"/>
        <v>1.3456502715423813E-3</v>
      </c>
      <c r="V25" s="87">
        <f>分析係数表!D28</f>
        <v>9.0700596921143573E-2</v>
      </c>
      <c r="W25" s="167">
        <f t="shared" si="8"/>
        <v>0</v>
      </c>
      <c r="X25" s="76">
        <f>分析係数表!E28</f>
        <v>8.9632422243166823E-2</v>
      </c>
      <c r="Y25" s="166">
        <f t="shared" si="9"/>
        <v>0</v>
      </c>
    </row>
    <row r="26" spans="1:25" x14ac:dyDescent="0.2">
      <c r="A26" s="6" t="s">
        <v>14</v>
      </c>
      <c r="B26" s="5" t="s">
        <v>50</v>
      </c>
      <c r="C26" s="90"/>
      <c r="D26" s="107">
        <f>投入係数表!K26</f>
        <v>1.3407072230601643E-3</v>
      </c>
      <c r="E26" s="110">
        <f t="shared" si="0"/>
        <v>0.13407072230601644</v>
      </c>
      <c r="F26" s="76">
        <f>分析係数表!C29</f>
        <v>0.2704472217012498</v>
      </c>
      <c r="G26" s="110">
        <f t="shared" si="1"/>
        <v>3.6259054359141923E-2</v>
      </c>
      <c r="H26" s="110">
        <v>4.6549018942762907E-2</v>
      </c>
      <c r="I26" s="110">
        <f t="shared" si="2"/>
        <v>4.6549018942762907E-2</v>
      </c>
      <c r="J26" s="107">
        <f>分析係数表!G29</f>
        <v>0.25613918980110767</v>
      </c>
      <c r="K26" s="111">
        <f t="shared" si="3"/>
        <v>1.1923027998035704E-2</v>
      </c>
      <c r="L26" s="79"/>
      <c r="M26" s="80"/>
      <c r="N26" s="81">
        <f>分析係数表!H29</f>
        <v>1.0092978117271389E-2</v>
      </c>
      <c r="O26" s="82">
        <f t="shared" si="4"/>
        <v>2.9615608473512911E-2</v>
      </c>
      <c r="P26" s="76">
        <f>分析係数表!C29</f>
        <v>0.2704472217012498</v>
      </c>
      <c r="Q26" s="82">
        <f t="shared" si="5"/>
        <v>8.0094590306535578E-3</v>
      </c>
      <c r="R26" s="83">
        <v>1.2601307568406909E-2</v>
      </c>
      <c r="S26" s="84">
        <f t="shared" si="6"/>
        <v>5.9150326511169818E-2</v>
      </c>
      <c r="T26" s="85">
        <f>分析係数表!F29</f>
        <v>0.41878853321258142</v>
      </c>
      <c r="U26" s="86">
        <f t="shared" si="7"/>
        <v>2.4771478478658075E-2</v>
      </c>
      <c r="V26" s="87">
        <f>分析係数表!D29</f>
        <v>8.5600334389912575E-2</v>
      </c>
      <c r="W26" s="167">
        <f t="shared" si="8"/>
        <v>0</v>
      </c>
      <c r="X26" s="76">
        <f>分析係数表!E29</f>
        <v>6.0573339370928979E-2</v>
      </c>
      <c r="Y26" s="166">
        <f t="shared" si="9"/>
        <v>0</v>
      </c>
    </row>
    <row r="27" spans="1:25" x14ac:dyDescent="0.2">
      <c r="A27" s="6" t="s">
        <v>15</v>
      </c>
      <c r="B27" s="5" t="s">
        <v>36</v>
      </c>
      <c r="C27" s="90"/>
      <c r="D27" s="107">
        <f>投入係数表!K27</f>
        <v>3.3517680576504108E-4</v>
      </c>
      <c r="E27" s="110">
        <f t="shared" si="0"/>
        <v>3.3517680576504109E-2</v>
      </c>
      <c r="F27" s="76">
        <f>分析係数表!C30</f>
        <v>1</v>
      </c>
      <c r="G27" s="110">
        <f t="shared" si="1"/>
        <v>3.3517680576504109E-2</v>
      </c>
      <c r="H27" s="110">
        <v>6.5339605793369476E-2</v>
      </c>
      <c r="I27" s="110">
        <f t="shared" si="2"/>
        <v>6.5339605793369476E-2</v>
      </c>
      <c r="J27" s="107">
        <f>分析係数表!G30</f>
        <v>0.34447816919378449</v>
      </c>
      <c r="K27" s="111">
        <f t="shared" si="3"/>
        <v>2.2508067779543513E-2</v>
      </c>
      <c r="L27" s="79"/>
      <c r="M27" s="80"/>
      <c r="N27" s="81">
        <f>分析係数表!H30</f>
        <v>0</v>
      </c>
      <c r="O27" s="82">
        <f t="shared" si="4"/>
        <v>0</v>
      </c>
      <c r="P27" s="76">
        <f>分析係数表!C30</f>
        <v>1</v>
      </c>
      <c r="Q27" s="82">
        <f t="shared" si="5"/>
        <v>0</v>
      </c>
      <c r="R27" s="83">
        <v>1.1886720345749622E-2</v>
      </c>
      <c r="S27" s="84">
        <f t="shared" si="6"/>
        <v>7.7226326139119103E-2</v>
      </c>
      <c r="T27" s="85">
        <f>分析係数表!F30</f>
        <v>0.44033965000872966</v>
      </c>
      <c r="U27" s="86">
        <f t="shared" si="7"/>
        <v>3.4005813423559718E-2</v>
      </c>
      <c r="V27" s="87">
        <f>分析係数表!D30</f>
        <v>8.3854873151667356E-2</v>
      </c>
      <c r="W27" s="167">
        <f t="shared" si="8"/>
        <v>0</v>
      </c>
      <c r="X27" s="76">
        <f>分析係数表!E30</f>
        <v>6.4418001853368961E-2</v>
      </c>
      <c r="Y27" s="166">
        <f t="shared" si="9"/>
        <v>0</v>
      </c>
    </row>
    <row r="28" spans="1:25" x14ac:dyDescent="0.2">
      <c r="A28" s="6" t="s">
        <v>16</v>
      </c>
      <c r="B28" s="5" t="s">
        <v>193</v>
      </c>
      <c r="C28" s="90"/>
      <c r="D28" s="107">
        <f>投入係数表!K28</f>
        <v>7.7090665325959444E-3</v>
      </c>
      <c r="E28" s="110">
        <f t="shared" si="0"/>
        <v>0.7709066532595944</v>
      </c>
      <c r="F28" s="76">
        <f>分析係数表!C31</f>
        <v>1</v>
      </c>
      <c r="G28" s="110">
        <f t="shared" si="1"/>
        <v>0.7709066532595944</v>
      </c>
      <c r="H28" s="110">
        <v>0.91819349035353426</v>
      </c>
      <c r="I28" s="110">
        <f t="shared" si="2"/>
        <v>0.91819349035353426</v>
      </c>
      <c r="J28" s="107">
        <f>分析係数表!G31</f>
        <v>7.060016576471162E-2</v>
      </c>
      <c r="K28" s="111">
        <f t="shared" si="3"/>
        <v>6.4824612623038652E-2</v>
      </c>
      <c r="L28" s="79"/>
      <c r="M28" s="80"/>
      <c r="N28" s="81">
        <f>分析係数表!H31</f>
        <v>2.2204395329180102E-2</v>
      </c>
      <c r="O28" s="82">
        <f t="shared" si="4"/>
        <v>6.5153879342589552E-2</v>
      </c>
      <c r="P28" s="76">
        <f>分析係数表!C31</f>
        <v>1</v>
      </c>
      <c r="Q28" s="82">
        <f t="shared" si="5"/>
        <v>6.5153879342589552E-2</v>
      </c>
      <c r="R28" s="83">
        <v>9.9011576856845543E-2</v>
      </c>
      <c r="S28" s="84">
        <f t="shared" si="6"/>
        <v>1.0172050672103798</v>
      </c>
      <c r="T28" s="85">
        <f>分析係数表!F31</f>
        <v>0.30864414216761737</v>
      </c>
      <c r="U28" s="86">
        <f t="shared" si="7"/>
        <v>0.31395438537770126</v>
      </c>
      <c r="V28" s="87">
        <f>分析係数表!D31</f>
        <v>3.8652430403198282E-3</v>
      </c>
      <c r="W28" s="167">
        <f t="shared" si="8"/>
        <v>0</v>
      </c>
      <c r="X28" s="76">
        <f>分析係数表!E31</f>
        <v>3.3737994246989421E-3</v>
      </c>
      <c r="Y28" s="166">
        <f t="shared" si="9"/>
        <v>0</v>
      </c>
    </row>
    <row r="29" spans="1:25" x14ac:dyDescent="0.2">
      <c r="A29" s="6" t="s">
        <v>17</v>
      </c>
      <c r="B29" s="5" t="s">
        <v>273</v>
      </c>
      <c r="C29" s="90"/>
      <c r="D29" s="107">
        <f>投入係数表!K29</f>
        <v>5.0276520864756154E-4</v>
      </c>
      <c r="E29" s="110">
        <f t="shared" si="0"/>
        <v>5.0276520864756154E-2</v>
      </c>
      <c r="F29" s="76">
        <f>分析係数表!C32</f>
        <v>1</v>
      </c>
      <c r="G29" s="110">
        <f t="shared" si="1"/>
        <v>5.0276520864756154E-2</v>
      </c>
      <c r="H29" s="110">
        <v>6.4906370779060404E-2</v>
      </c>
      <c r="I29" s="110">
        <f t="shared" si="2"/>
        <v>6.4906370779060404E-2</v>
      </c>
      <c r="J29" s="107">
        <f>分析係数表!G32</f>
        <v>0.14032153145618437</v>
      </c>
      <c r="K29" s="111">
        <f t="shared" si="3"/>
        <v>9.1077613489806905E-3</v>
      </c>
      <c r="L29" s="79"/>
      <c r="M29" s="80"/>
      <c r="N29" s="81">
        <f>分析係数表!H32</f>
        <v>6.2454997965125381E-3</v>
      </c>
      <c r="O29" s="82">
        <f t="shared" si="4"/>
        <v>1.8326035640402687E-2</v>
      </c>
      <c r="P29" s="76">
        <f>分析係数表!C32</f>
        <v>1</v>
      </c>
      <c r="Q29" s="82">
        <f t="shared" si="5"/>
        <v>1.8326035640402687E-2</v>
      </c>
      <c r="R29" s="83">
        <v>2.6004818485661652E-2</v>
      </c>
      <c r="S29" s="84">
        <f t="shared" si="6"/>
        <v>9.0911189264722053E-2</v>
      </c>
      <c r="T29" s="85">
        <f>分析係数表!F32</f>
        <v>0.48266889694266329</v>
      </c>
      <c r="U29" s="86">
        <f t="shared" si="7"/>
        <v>4.3880003442149089E-2</v>
      </c>
      <c r="V29" s="87">
        <f>分析係数表!D32</f>
        <v>1.7609887556918502E-2</v>
      </c>
      <c r="W29" s="167">
        <f t="shared" si="8"/>
        <v>0</v>
      </c>
      <c r="X29" s="76">
        <f>分析係数表!E32</f>
        <v>2.6298671127218658E-2</v>
      </c>
      <c r="Y29" s="166">
        <f t="shared" si="9"/>
        <v>0</v>
      </c>
    </row>
    <row r="30" spans="1:25" x14ac:dyDescent="0.2">
      <c r="A30" s="6" t="s">
        <v>18</v>
      </c>
      <c r="B30" s="5" t="s">
        <v>274</v>
      </c>
      <c r="C30" s="90"/>
      <c r="D30" s="107">
        <f>投入係数表!K30</f>
        <v>0</v>
      </c>
      <c r="E30" s="110">
        <f t="shared" si="0"/>
        <v>0</v>
      </c>
      <c r="F30" s="76">
        <f>分析係数表!C33</f>
        <v>0.77670327534259886</v>
      </c>
      <c r="G30" s="110">
        <f t="shared" si="1"/>
        <v>0</v>
      </c>
      <c r="H30" s="110">
        <v>1.5264778793788734E-2</v>
      </c>
      <c r="I30" s="110">
        <f t="shared" si="2"/>
        <v>1.5264778793788734E-2</v>
      </c>
      <c r="J30" s="107">
        <f>分析係数表!G33</f>
        <v>0.5074626865671642</v>
      </c>
      <c r="K30" s="111">
        <f t="shared" si="3"/>
        <v>7.7463056565495068E-3</v>
      </c>
      <c r="L30" s="79"/>
      <c r="M30" s="80"/>
      <c r="N30" s="81">
        <f>分析係数表!H33</f>
        <v>9.4934727483329676E-4</v>
      </c>
      <c r="O30" s="82">
        <f t="shared" si="4"/>
        <v>2.7856492771689795E-3</v>
      </c>
      <c r="P30" s="76">
        <f>分析係数表!C33</f>
        <v>0.77670327534259886</v>
      </c>
      <c r="Q30" s="82">
        <f t="shared" si="5"/>
        <v>2.1636229175328895E-3</v>
      </c>
      <c r="R30" s="83">
        <v>8.7377290799865379E-3</v>
      </c>
      <c r="S30" s="84">
        <f t="shared" si="6"/>
        <v>2.4002507873775274E-2</v>
      </c>
      <c r="T30" s="85">
        <f>分析係数表!F33</f>
        <v>0.6450384062948854</v>
      </c>
      <c r="U30" s="86">
        <f t="shared" si="7"/>
        <v>1.548253942598044E-2</v>
      </c>
      <c r="V30" s="87">
        <f>分析係数表!D33</f>
        <v>0.11977768063448448</v>
      </c>
      <c r="W30" s="167">
        <f t="shared" si="8"/>
        <v>0</v>
      </c>
      <c r="X30" s="76">
        <f>分析係数表!E33</f>
        <v>0.11859114469493537</v>
      </c>
      <c r="Y30" s="166">
        <f t="shared" si="9"/>
        <v>0</v>
      </c>
    </row>
    <row r="31" spans="1:25" x14ac:dyDescent="0.2">
      <c r="A31" s="6" t="s">
        <v>19</v>
      </c>
      <c r="B31" s="5" t="s">
        <v>275</v>
      </c>
      <c r="C31" s="90"/>
      <c r="D31" s="107">
        <f>投入係数表!K31</f>
        <v>1.0613932182559634E-2</v>
      </c>
      <c r="E31" s="110">
        <f t="shared" si="0"/>
        <v>1.0613932182559633</v>
      </c>
      <c r="F31" s="76">
        <f>分析係数表!C34</f>
        <v>0.47532743082063433</v>
      </c>
      <c r="G31" s="110">
        <f t="shared" si="1"/>
        <v>0.50450931152405187</v>
      </c>
      <c r="H31" s="110">
        <v>0.54782068942456896</v>
      </c>
      <c r="I31" s="110">
        <f t="shared" si="2"/>
        <v>0.54782068942456896</v>
      </c>
      <c r="J31" s="107">
        <f>分析係数表!G34</f>
        <v>0.42481134980523871</v>
      </c>
      <c r="K31" s="111">
        <f t="shared" si="3"/>
        <v>0.2327204465256876</v>
      </c>
      <c r="L31" s="79"/>
      <c r="M31" s="80"/>
      <c r="N31" s="81">
        <f>分析係数表!H34</f>
        <v>0.15685204896221394</v>
      </c>
      <c r="O31" s="82">
        <f t="shared" si="4"/>
        <v>0.46024759157895034</v>
      </c>
      <c r="P31" s="76">
        <f>分析係数表!C34</f>
        <v>0.47532743082063433</v>
      </c>
      <c r="Q31" s="82">
        <f t="shared" si="5"/>
        <v>0.21876830524660709</v>
      </c>
      <c r="R31" s="83">
        <v>0.24254626944452909</v>
      </c>
      <c r="S31" s="84">
        <f t="shared" si="6"/>
        <v>0.79036695886909802</v>
      </c>
      <c r="T31" s="85">
        <f>分析係数表!F34</f>
        <v>0.69928666893120972</v>
      </c>
      <c r="U31" s="86">
        <f t="shared" si="7"/>
        <v>0.55269307790086197</v>
      </c>
      <c r="V31" s="87">
        <f>分析係数表!D34</f>
        <v>0.17669785175285158</v>
      </c>
      <c r="W31" s="167">
        <f t="shared" si="8"/>
        <v>0</v>
      </c>
      <c r="X31" s="76">
        <f>分析係数表!E34</f>
        <v>0.12938371624217065</v>
      </c>
      <c r="Y31" s="166">
        <f t="shared" si="9"/>
        <v>0</v>
      </c>
    </row>
    <row r="32" spans="1:25" x14ac:dyDescent="0.2">
      <c r="A32" s="6" t="s">
        <v>20</v>
      </c>
      <c r="B32" s="5" t="s">
        <v>37</v>
      </c>
      <c r="C32" s="90"/>
      <c r="D32" s="107">
        <f>投入係数表!K32</f>
        <v>3.2400424557287302E-3</v>
      </c>
      <c r="E32" s="110">
        <f t="shared" si="0"/>
        <v>0.324004245572873</v>
      </c>
      <c r="F32" s="76">
        <f>分析係数表!C35</f>
        <v>0.95011559485855634</v>
      </c>
      <c r="G32" s="110">
        <f t="shared" si="1"/>
        <v>0.30784148651916798</v>
      </c>
      <c r="H32" s="110">
        <v>0.41614148576131554</v>
      </c>
      <c r="I32" s="110">
        <f t="shared" si="2"/>
        <v>0.41614148576131554</v>
      </c>
      <c r="J32" s="107">
        <f>分析係数表!G35</f>
        <v>0.31372249083859299</v>
      </c>
      <c r="K32" s="111">
        <f t="shared" si="3"/>
        <v>0.13055294345431279</v>
      </c>
      <c r="L32" s="79"/>
      <c r="M32" s="80"/>
      <c r="N32" s="81">
        <f>分析係数表!H35</f>
        <v>5.8597345271264437E-2</v>
      </c>
      <c r="O32" s="82">
        <f t="shared" si="4"/>
        <v>0.17194092912689091</v>
      </c>
      <c r="P32" s="76">
        <f>分析係数表!C35</f>
        <v>0.95011559485855634</v>
      </c>
      <c r="Q32" s="82">
        <f t="shared" si="5"/>
        <v>0.16336375815792883</v>
      </c>
      <c r="R32" s="83">
        <v>0.23117433370035304</v>
      </c>
      <c r="S32" s="84">
        <f t="shared" si="6"/>
        <v>0.64731581946166861</v>
      </c>
      <c r="T32" s="85">
        <f>分析係数表!F35</f>
        <v>0.64312744830705182</v>
      </c>
      <c r="U32" s="86">
        <f t="shared" si="7"/>
        <v>0.41630657121917114</v>
      </c>
      <c r="V32" s="87">
        <f>分析係数表!D35</f>
        <v>5.0997944918495068E-2</v>
      </c>
      <c r="W32" s="167">
        <f t="shared" si="8"/>
        <v>0</v>
      </c>
      <c r="X32" s="76">
        <f>分析係数表!E35</f>
        <v>4.58369635339421E-2</v>
      </c>
      <c r="Y32" s="166">
        <f t="shared" si="9"/>
        <v>0</v>
      </c>
    </row>
    <row r="33" spans="1:25" x14ac:dyDescent="0.2">
      <c r="A33" s="6" t="s">
        <v>21</v>
      </c>
      <c r="B33" s="5" t="s">
        <v>38</v>
      </c>
      <c r="C33" s="90"/>
      <c r="D33" s="107">
        <f>投入係数表!K33</f>
        <v>3.3517680576504108E-4</v>
      </c>
      <c r="E33" s="110">
        <f t="shared" si="0"/>
        <v>3.3517680576504109E-2</v>
      </c>
      <c r="F33" s="76">
        <f>分析係数表!C36</f>
        <v>0.97036286861890209</v>
      </c>
      <c r="G33" s="110">
        <f t="shared" si="1"/>
        <v>3.2524312673668586E-2</v>
      </c>
      <c r="H33" s="110">
        <v>8.8904675615261275E-2</v>
      </c>
      <c r="I33" s="110">
        <f t="shared" si="2"/>
        <v>8.8904675615261275E-2</v>
      </c>
      <c r="J33" s="107">
        <f>分析係数表!G36</f>
        <v>5.6132677862763138E-2</v>
      </c>
      <c r="K33" s="111">
        <f t="shared" si="3"/>
        <v>4.9904575168049142E-3</v>
      </c>
      <c r="L33" s="79"/>
      <c r="M33" s="80"/>
      <c r="N33" s="81">
        <f>分析係数表!H36</f>
        <v>0.19400338102244624</v>
      </c>
      <c r="O33" s="82">
        <f t="shared" si="4"/>
        <v>0.5692599456910149</v>
      </c>
      <c r="P33" s="76">
        <f>分析係数表!C36</f>
        <v>0.97036286861890209</v>
      </c>
      <c r="Q33" s="82">
        <f t="shared" si="5"/>
        <v>0.55238871389057365</v>
      </c>
      <c r="R33" s="83">
        <v>0.58940116697509803</v>
      </c>
      <c r="S33" s="84">
        <f t="shared" si="6"/>
        <v>0.67830584259035931</v>
      </c>
      <c r="T33" s="85">
        <f>分析係数表!F36</f>
        <v>0.84161253999423258</v>
      </c>
      <c r="U33" s="86">
        <f t="shared" si="7"/>
        <v>0.57087070307540044</v>
      </c>
      <c r="V33" s="87">
        <f>分析係数表!D36</f>
        <v>1.6938329923238536E-2</v>
      </c>
      <c r="W33" s="167">
        <f t="shared" si="8"/>
        <v>0</v>
      </c>
      <c r="X33" s="76">
        <f>分析係数表!E36</f>
        <v>8.2700520439970889E-3</v>
      </c>
      <c r="Y33" s="166">
        <f t="shared" si="9"/>
        <v>0</v>
      </c>
    </row>
    <row r="34" spans="1:25" x14ac:dyDescent="0.2">
      <c r="A34" s="6" t="s">
        <v>22</v>
      </c>
      <c r="B34" s="5" t="s">
        <v>378</v>
      </c>
      <c r="C34" s="90"/>
      <c r="D34" s="107">
        <f>投入係数表!K34</f>
        <v>1.9216803530529021E-2</v>
      </c>
      <c r="E34" s="110">
        <f t="shared" si="0"/>
        <v>1.9216803530529021</v>
      </c>
      <c r="F34" s="76">
        <f>分析係数表!C37</f>
        <v>0.51412455642849397</v>
      </c>
      <c r="G34" s="110">
        <f t="shared" si="1"/>
        <v>0.98798305911067497</v>
      </c>
      <c r="H34" s="110">
        <v>1.0960958344805383</v>
      </c>
      <c r="I34" s="110">
        <f t="shared" si="2"/>
        <v>1.0960958344805383</v>
      </c>
      <c r="J34" s="107">
        <f>分析係数表!G37</f>
        <v>0.38383420760226361</v>
      </c>
      <c r="K34" s="111">
        <f t="shared" si="3"/>
        <v>0.42071907608397929</v>
      </c>
      <c r="L34" s="79"/>
      <c r="M34" s="80"/>
      <c r="N34" s="81">
        <f>分析係数表!H37</f>
        <v>4.7982343549447456E-2</v>
      </c>
      <c r="O34" s="82">
        <f t="shared" si="4"/>
        <v>0.14079355802528923</v>
      </c>
      <c r="P34" s="76">
        <f>分析係数表!C37</f>
        <v>0.51412455642849397</v>
      </c>
      <c r="Q34" s="82">
        <f t="shared" si="5"/>
        <v>7.2385425567741246E-2</v>
      </c>
      <c r="R34" s="83">
        <v>9.5126386039917438E-2</v>
      </c>
      <c r="S34" s="84">
        <f t="shared" si="6"/>
        <v>1.1912222205204557</v>
      </c>
      <c r="T34" s="85">
        <f>分析係数表!F37</f>
        <v>0.64874544561874981</v>
      </c>
      <c r="U34" s="86">
        <f t="shared" si="7"/>
        <v>0.77279999028249968</v>
      </c>
      <c r="V34" s="87">
        <f>分析係数表!D37</f>
        <v>8.4854905811519679E-2</v>
      </c>
      <c r="W34" s="167">
        <f t="shared" si="8"/>
        <v>0</v>
      </c>
      <c r="X34" s="76">
        <f>分析係数表!E37</f>
        <v>7.6870203364428027E-2</v>
      </c>
      <c r="Y34" s="166">
        <f t="shared" si="9"/>
        <v>0</v>
      </c>
    </row>
    <row r="35" spans="1:25" x14ac:dyDescent="0.2">
      <c r="A35" s="6" t="s">
        <v>23</v>
      </c>
      <c r="B35" s="5" t="s">
        <v>194</v>
      </c>
      <c r="C35" s="90"/>
      <c r="D35" s="107">
        <f>投入係数表!K35</f>
        <v>5.0276520864756154E-4</v>
      </c>
      <c r="E35" s="110">
        <f t="shared" si="0"/>
        <v>5.0276520864756154E-2</v>
      </c>
      <c r="F35" s="76">
        <f>分析係数表!C38</f>
        <v>0.46043954090550876</v>
      </c>
      <c r="G35" s="110">
        <f t="shared" si="1"/>
        <v>2.3149298185294556E-2</v>
      </c>
      <c r="H35" s="110">
        <v>7.4976855611198059E-2</v>
      </c>
      <c r="I35" s="110">
        <f t="shared" si="2"/>
        <v>7.4976855611198059E-2</v>
      </c>
      <c r="J35" s="107">
        <f>分析係数表!G38</f>
        <v>0.15768289971091839</v>
      </c>
      <c r="K35" s="111">
        <f t="shared" si="3"/>
        <v>1.1822568003980552E-2</v>
      </c>
      <c r="L35" s="79"/>
      <c r="M35" s="80"/>
      <c r="N35" s="81">
        <f>分析係数表!H38</f>
        <v>4.3205084055974702E-2</v>
      </c>
      <c r="O35" s="82">
        <f t="shared" si="4"/>
        <v>0.12677574830736715</v>
      </c>
      <c r="P35" s="76">
        <f>分析係数表!C38</f>
        <v>0.46043954090550876</v>
      </c>
      <c r="Q35" s="82">
        <f t="shared" si="5"/>
        <v>5.8372567348596464E-2</v>
      </c>
      <c r="R35" s="83">
        <v>8.757520486060108E-2</v>
      </c>
      <c r="S35" s="84">
        <f t="shared" si="6"/>
        <v>0.16255206047179915</v>
      </c>
      <c r="T35" s="85">
        <f>分析係数表!F38</f>
        <v>0.51649988881476538</v>
      </c>
      <c r="U35" s="86">
        <f t="shared" si="7"/>
        <v>8.3958121160295288E-2</v>
      </c>
      <c r="V35" s="87">
        <f>分析係数表!D38</f>
        <v>3.1020680453635756E-2</v>
      </c>
      <c r="W35" s="167">
        <f t="shared" si="8"/>
        <v>0</v>
      </c>
      <c r="X35" s="76">
        <f>分析係数表!E38</f>
        <v>3.396708917055815E-2</v>
      </c>
      <c r="Y35" s="166">
        <f t="shared" si="9"/>
        <v>0</v>
      </c>
    </row>
    <row r="36" spans="1:25" x14ac:dyDescent="0.2">
      <c r="A36" s="6" t="s">
        <v>24</v>
      </c>
      <c r="B36" s="5" t="s">
        <v>39</v>
      </c>
      <c r="C36" s="90"/>
      <c r="D36" s="107">
        <f>投入係数表!K36</f>
        <v>0</v>
      </c>
      <c r="E36" s="110">
        <f t="shared" si="0"/>
        <v>0</v>
      </c>
      <c r="F36" s="76">
        <f>分析係数表!C39</f>
        <v>1</v>
      </c>
      <c r="G36" s="110">
        <f t="shared" si="1"/>
        <v>0</v>
      </c>
      <c r="H36" s="110">
        <v>6.7077506320371884E-3</v>
      </c>
      <c r="I36" s="110">
        <f t="shared" si="2"/>
        <v>6.7077506320371884E-3</v>
      </c>
      <c r="J36" s="107">
        <f>分析係数表!G39</f>
        <v>0.35257837611217219</v>
      </c>
      <c r="K36" s="111">
        <f t="shared" si="3"/>
        <v>2.3650078252090683E-3</v>
      </c>
      <c r="L36" s="79"/>
      <c r="M36" s="80"/>
      <c r="N36" s="81">
        <f>分析係数表!H39</f>
        <v>3.7864320821463233E-3</v>
      </c>
      <c r="O36" s="82">
        <f t="shared" si="4"/>
        <v>1.1110446168955915E-2</v>
      </c>
      <c r="P36" s="76">
        <f>分析係数表!C39</f>
        <v>1</v>
      </c>
      <c r="Q36" s="82">
        <f t="shared" si="5"/>
        <v>1.1110446168955915E-2</v>
      </c>
      <c r="R36" s="83">
        <v>1.7423098224904267E-2</v>
      </c>
      <c r="S36" s="84">
        <f t="shared" si="6"/>
        <v>2.4130848856941455E-2</v>
      </c>
      <c r="T36" s="85">
        <f>分析係数表!F39</f>
        <v>0.70335864349932453</v>
      </c>
      <c r="U36" s="86">
        <f t="shared" si="7"/>
        <v>1.6972641118505567E-2</v>
      </c>
      <c r="V36" s="87">
        <f>分析係数表!D39</f>
        <v>5.2871849815996644E-2</v>
      </c>
      <c r="W36" s="167">
        <f t="shared" si="8"/>
        <v>0</v>
      </c>
      <c r="X36" s="76">
        <f>分析係数表!E39</f>
        <v>6.683747146783435E-2</v>
      </c>
      <c r="Y36" s="166">
        <f t="shared" si="9"/>
        <v>0</v>
      </c>
    </row>
    <row r="37" spans="1:25" x14ac:dyDescent="0.2">
      <c r="A37" s="6" t="s">
        <v>25</v>
      </c>
      <c r="B37" s="5" t="s">
        <v>40</v>
      </c>
      <c r="C37" s="90"/>
      <c r="D37" s="107">
        <f>投入係数表!K37</f>
        <v>0</v>
      </c>
      <c r="E37" s="110">
        <f t="shared" si="0"/>
        <v>0</v>
      </c>
      <c r="F37" s="76">
        <f>分析係数表!C40</f>
        <v>0.88524546011567695</v>
      </c>
      <c r="G37" s="110">
        <f t="shared" si="1"/>
        <v>0</v>
      </c>
      <c r="H37" s="110">
        <v>1.7503259394795452E-3</v>
      </c>
      <c r="I37" s="110">
        <f t="shared" si="2"/>
        <v>1.7503259394795452E-3</v>
      </c>
      <c r="J37" s="107">
        <f>分析係数表!G40</f>
        <v>0.51249383412021698</v>
      </c>
      <c r="K37" s="111">
        <f t="shared" si="3"/>
        <v>8.9703125168394296E-4</v>
      </c>
      <c r="L37" s="79"/>
      <c r="M37" s="80"/>
      <c r="N37" s="81">
        <f>分析係数表!H40</f>
        <v>3.2436684093541619E-2</v>
      </c>
      <c r="O37" s="82">
        <f t="shared" si="4"/>
        <v>9.5178264049685379E-2</v>
      </c>
      <c r="P37" s="76">
        <f>分析係数表!C40</f>
        <v>0.88524546011567695</v>
      </c>
      <c r="Q37" s="82">
        <f t="shared" si="5"/>
        <v>8.4256126151675131E-2</v>
      </c>
      <c r="R37" s="83">
        <v>8.4905928661297148E-2</v>
      </c>
      <c r="S37" s="84">
        <f t="shared" si="6"/>
        <v>8.6656254600776694E-2</v>
      </c>
      <c r="T37" s="85">
        <f>分析係数表!F40</f>
        <v>0.70839968994433089</v>
      </c>
      <c r="U37" s="86">
        <f t="shared" si="7"/>
        <v>6.1387263890927204E-2</v>
      </c>
      <c r="V37" s="87">
        <f>分析係数表!D40</f>
        <v>9.1381861743358467E-2</v>
      </c>
      <c r="W37" s="167">
        <f t="shared" si="8"/>
        <v>0</v>
      </c>
      <c r="X37" s="76">
        <f>分析係数表!E40</f>
        <v>5.5943908110774432E-2</v>
      </c>
      <c r="Y37" s="166">
        <f t="shared" si="9"/>
        <v>0</v>
      </c>
    </row>
    <row r="38" spans="1:25" x14ac:dyDescent="0.2">
      <c r="A38" s="6" t="s">
        <v>26</v>
      </c>
      <c r="B38" s="5" t="s">
        <v>277</v>
      </c>
      <c r="C38" s="90"/>
      <c r="D38" s="107">
        <f>投入係数表!K38</f>
        <v>0</v>
      </c>
      <c r="E38" s="110">
        <f t="shared" si="0"/>
        <v>0</v>
      </c>
      <c r="F38" s="76">
        <f>分析係数表!C41</f>
        <v>0.76732784646536523</v>
      </c>
      <c r="G38" s="110">
        <f t="shared" si="1"/>
        <v>0</v>
      </c>
      <c r="H38" s="110">
        <v>9.3244426393634223E-4</v>
      </c>
      <c r="I38" s="110">
        <f t="shared" si="2"/>
        <v>9.3244426393634223E-4</v>
      </c>
      <c r="J38" s="107">
        <f>分析係数表!G41</f>
        <v>0.44330293713737212</v>
      </c>
      <c r="K38" s="111">
        <f t="shared" si="3"/>
        <v>4.1335528091987554E-4</v>
      </c>
      <c r="L38" s="79"/>
      <c r="M38" s="80"/>
      <c r="N38" s="81">
        <f>分析係数表!H41</f>
        <v>5.3196318442225214E-2</v>
      </c>
      <c r="O38" s="82">
        <f t="shared" si="4"/>
        <v>0.15609281234062289</v>
      </c>
      <c r="P38" s="76">
        <f>分析係数表!C41</f>
        <v>0.76732784646536523</v>
      </c>
      <c r="Q38" s="82">
        <f t="shared" si="5"/>
        <v>0.11977436154205255</v>
      </c>
      <c r="R38" s="83">
        <v>0.12196986920563521</v>
      </c>
      <c r="S38" s="84">
        <f t="shared" si="6"/>
        <v>0.12290231346957155</v>
      </c>
      <c r="T38" s="85">
        <f>分析係数表!F41</f>
        <v>0.5479013319521201</v>
      </c>
      <c r="U38" s="86">
        <f t="shared" si="7"/>
        <v>6.7338341249975245E-2</v>
      </c>
      <c r="V38" s="87">
        <f>分析係数表!D41</f>
        <v>0.13973379965121197</v>
      </c>
      <c r="W38" s="167">
        <f t="shared" si="8"/>
        <v>0</v>
      </c>
      <c r="X38" s="76">
        <f>分析係数表!E41</f>
        <v>0.13463978369439705</v>
      </c>
      <c r="Y38" s="166">
        <f t="shared" si="9"/>
        <v>0</v>
      </c>
    </row>
    <row r="39" spans="1:25" x14ac:dyDescent="0.2">
      <c r="A39" s="6" t="s">
        <v>51</v>
      </c>
      <c r="B39" s="5" t="s">
        <v>368</v>
      </c>
      <c r="C39" s="90"/>
      <c r="D39" s="107">
        <f>投入係数表!K39</f>
        <v>5.5862800960840175E-5</v>
      </c>
      <c r="E39" s="110">
        <f>$C$13*D39</f>
        <v>5.5862800960840174E-3</v>
      </c>
      <c r="F39" s="76">
        <f>分析係数表!C42</f>
        <v>0.61896115066660296</v>
      </c>
      <c r="G39" s="110">
        <f>E39*F39</f>
        <v>3.4576903562181047E-3</v>
      </c>
      <c r="H39" s="110">
        <v>8.4387434426777298E-3</v>
      </c>
      <c r="I39" s="110">
        <f>C39+H39</f>
        <v>8.4387434426777298E-3</v>
      </c>
      <c r="J39" s="107">
        <f>分析係数表!G42</f>
        <v>0.48521299417713759</v>
      </c>
      <c r="K39" s="111">
        <f>I39*J39</f>
        <v>4.0945879729143474E-3</v>
      </c>
      <c r="L39" s="79"/>
      <c r="M39" s="80"/>
      <c r="N39" s="81">
        <f>分析係数表!H42</f>
        <v>1.2030804871176784E-2</v>
      </c>
      <c r="O39" s="82">
        <f t="shared" si="4"/>
        <v>3.5301731812565178E-2</v>
      </c>
      <c r="P39" s="76">
        <f>分析係数表!C42</f>
        <v>0.61896115066660296</v>
      </c>
      <c r="Q39" s="82">
        <f>O39*P39</f>
        <v>2.1850400543229166E-2</v>
      </c>
      <c r="R39" s="83">
        <v>2.3606640240912059E-2</v>
      </c>
      <c r="S39" s="84">
        <f>I39+R39</f>
        <v>3.2045383683589793E-2</v>
      </c>
      <c r="T39" s="85">
        <f>分析係数表!F42</f>
        <v>0.55654305853509045</v>
      </c>
      <c r="U39" s="86">
        <f t="shared" si="7"/>
        <v>1.7834635847195548E-2</v>
      </c>
      <c r="V39" s="87">
        <f>分析係数表!D42</f>
        <v>0.22065583818571866</v>
      </c>
      <c r="W39" s="167">
        <f t="shared" si="8"/>
        <v>0</v>
      </c>
      <c r="X39" s="76">
        <f>分析係数表!E42</f>
        <v>0.18349678210235978</v>
      </c>
      <c r="Y39" s="166">
        <f t="shared" si="9"/>
        <v>0</v>
      </c>
    </row>
    <row r="40" spans="1:25" x14ac:dyDescent="0.2">
      <c r="A40" s="6" t="s">
        <v>195</v>
      </c>
      <c r="B40" s="5" t="s">
        <v>41</v>
      </c>
      <c r="C40" s="90"/>
      <c r="D40" s="107">
        <f>投入係数表!K40</f>
        <v>4.4131612759063738E-3</v>
      </c>
      <c r="E40" s="110">
        <f>$C$13*D40</f>
        <v>0.44131612759063737</v>
      </c>
      <c r="F40" s="76">
        <f>分析係数表!C43</f>
        <v>0.5789580681381028</v>
      </c>
      <c r="G40" s="110">
        <f>E40*F40</f>
        <v>0.25550353266806392</v>
      </c>
      <c r="H40" s="110">
        <v>0.46563356115975235</v>
      </c>
      <c r="I40" s="110">
        <f>C40+H40</f>
        <v>0.46563356115975235</v>
      </c>
      <c r="J40" s="107">
        <f>分析係数表!G43</f>
        <v>0.34272082878953108</v>
      </c>
      <c r="K40" s="111">
        <f>I40*J40</f>
        <v>0.15958231999289113</v>
      </c>
      <c r="L40" s="79"/>
      <c r="M40" s="80"/>
      <c r="N40" s="81">
        <f>分析係数表!H43</f>
        <v>3.3445512318817892E-2</v>
      </c>
      <c r="O40" s="82">
        <f t="shared" si="4"/>
        <v>9.8138446999620099E-2</v>
      </c>
      <c r="P40" s="76">
        <f>分析係数表!C43</f>
        <v>0.5789580681381028</v>
      </c>
      <c r="Q40" s="82">
        <f>O40*P40</f>
        <v>5.6818045684973645E-2</v>
      </c>
      <c r="R40" s="83">
        <v>0.13740595597017394</v>
      </c>
      <c r="S40" s="84">
        <f>I40+R40</f>
        <v>0.60303951712992632</v>
      </c>
      <c r="T40" s="85">
        <f>分析係数表!F43</f>
        <v>0.5990685205379862</v>
      </c>
      <c r="U40" s="86">
        <f t="shared" si="7"/>
        <v>0.36126199135296655</v>
      </c>
      <c r="V40" s="87">
        <f>分析係数表!D43</f>
        <v>0.10839694656488549</v>
      </c>
      <c r="W40" s="167">
        <f t="shared" si="8"/>
        <v>0</v>
      </c>
      <c r="X40" s="76">
        <f>分析係数表!E43</f>
        <v>8.9508360596146849E-2</v>
      </c>
      <c r="Y40" s="166">
        <f t="shared" si="9"/>
        <v>0</v>
      </c>
    </row>
    <row r="41" spans="1:25" x14ac:dyDescent="0.2">
      <c r="A41" s="6" t="s">
        <v>341</v>
      </c>
      <c r="B41" s="5" t="s">
        <v>42</v>
      </c>
      <c r="C41" s="90"/>
      <c r="D41" s="107">
        <f>投入係数表!K41</f>
        <v>0</v>
      </c>
      <c r="E41" s="110">
        <f>$C$13*D41</f>
        <v>0</v>
      </c>
      <c r="F41" s="76">
        <f>分析係数表!C44</f>
        <v>0.63630612597919289</v>
      </c>
      <c r="G41" s="110">
        <f>E41*F41</f>
        <v>0</v>
      </c>
      <c r="H41" s="110">
        <v>1.7417411615644599E-3</v>
      </c>
      <c r="I41" s="110">
        <f>C41+H41</f>
        <v>1.7417411615644599E-3</v>
      </c>
      <c r="J41" s="107">
        <f>分析係数表!G44</f>
        <v>0.27264053101016389</v>
      </c>
      <c r="K41" s="111">
        <f>I41*J41</f>
        <v>4.7486923517119404E-4</v>
      </c>
      <c r="L41" s="79"/>
      <c r="M41" s="80"/>
      <c r="N41" s="81">
        <f>分析係数表!H44</f>
        <v>0.11349043608928404</v>
      </c>
      <c r="O41" s="82">
        <f t="shared" si="4"/>
        <v>0.33301254413272596</v>
      </c>
      <c r="P41" s="76">
        <f>分析係数表!C44</f>
        <v>0.63630612597919289</v>
      </c>
      <c r="Q41" s="82">
        <f>O41*P41</f>
        <v>0.21189792185956985</v>
      </c>
      <c r="R41" s="83">
        <v>0.21605575604062144</v>
      </c>
      <c r="S41" s="84">
        <f>I41+R41</f>
        <v>0.21779749720218589</v>
      </c>
      <c r="T41" s="85">
        <f>分析係数表!F44</f>
        <v>0.52896909354905619</v>
      </c>
      <c r="U41" s="86">
        <f t="shared" si="7"/>
        <v>0.11520814467229337</v>
      </c>
      <c r="V41" s="87">
        <f>分析係数表!D44</f>
        <v>0.14712715204314458</v>
      </c>
      <c r="W41" s="167">
        <f t="shared" si="8"/>
        <v>0</v>
      </c>
      <c r="X41" s="76">
        <f>分析係数表!E44</f>
        <v>0.10673719145405518</v>
      </c>
      <c r="Y41" s="166">
        <f t="shared" si="9"/>
        <v>0</v>
      </c>
    </row>
    <row r="42" spans="1:25" x14ac:dyDescent="0.2">
      <c r="A42" s="6" t="s">
        <v>342</v>
      </c>
      <c r="B42" s="5" t="s">
        <v>279</v>
      </c>
      <c r="C42" s="90"/>
      <c r="D42" s="107">
        <f>投入係数表!K42</f>
        <v>5.5862800960840175E-5</v>
      </c>
      <c r="E42" s="110">
        <f>$C$13*D42</f>
        <v>5.5862800960840174E-3</v>
      </c>
      <c r="F42" s="76">
        <f>分析係数表!C45</f>
        <v>1</v>
      </c>
      <c r="G42" s="110">
        <f>E42*F42</f>
        <v>5.5862800960840174E-3</v>
      </c>
      <c r="H42" s="110">
        <v>1.3920024793841005E-2</v>
      </c>
      <c r="I42" s="110">
        <f>C42+H42</f>
        <v>1.3920024793841005E-2</v>
      </c>
      <c r="J42" s="107">
        <f>分析係数表!G45</f>
        <v>0</v>
      </c>
      <c r="K42" s="111">
        <f>I42*J42</f>
        <v>0</v>
      </c>
      <c r="L42" s="79"/>
      <c r="M42" s="80"/>
      <c r="N42" s="81">
        <f>分析係数表!H45</f>
        <v>0</v>
      </c>
      <c r="O42" s="82">
        <f t="shared" si="4"/>
        <v>0</v>
      </c>
      <c r="P42" s="76">
        <f>分析係数表!C45</f>
        <v>1</v>
      </c>
      <c r="Q42" s="82">
        <f>O42*P42</f>
        <v>0</v>
      </c>
      <c r="R42" s="83">
        <v>4.1865092681415131E-3</v>
      </c>
      <c r="S42" s="84">
        <f>I42+R42</f>
        <v>1.8106534061982517E-2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107">
        <f>投入係数表!K43</f>
        <v>3.9103960672588121E-4</v>
      </c>
      <c r="E43" s="110">
        <f>$C$13*D43</f>
        <v>3.9103960672588124E-2</v>
      </c>
      <c r="F43" s="76">
        <f>分析係数表!C46</f>
        <v>0.4351527731358511</v>
      </c>
      <c r="G43" s="110">
        <f>E43*F43</f>
        <v>1.7016196927271982E-2</v>
      </c>
      <c r="H43" s="110">
        <v>3.5376571244436925E-2</v>
      </c>
      <c r="I43" s="110">
        <f>C43+H43</f>
        <v>3.5376571244436925E-2</v>
      </c>
      <c r="J43" s="107">
        <f>分析係数表!G46</f>
        <v>9.2768120033880526E-3</v>
      </c>
      <c r="K43" s="111">
        <f>I43*J43</f>
        <v>3.2818180075910505E-4</v>
      </c>
      <c r="L43" s="79"/>
      <c r="M43" s="80"/>
      <c r="N43" s="81">
        <f>分析係数表!H46</f>
        <v>2.189916413611746E-2</v>
      </c>
      <c r="O43" s="82">
        <f t="shared" si="4"/>
        <v>6.4258246021817997E-2</v>
      </c>
      <c r="P43" s="76">
        <f>分析係数表!C46</f>
        <v>0.4351527731358511</v>
      </c>
      <c r="Q43" s="82">
        <f>O43*P43</f>
        <v>2.7962153953239872E-2</v>
      </c>
      <c r="R43" s="83">
        <v>3.3292827573522144E-2</v>
      </c>
      <c r="S43" s="84">
        <f>I43+R43</f>
        <v>6.8669398817959068E-2</v>
      </c>
      <c r="T43" s="85">
        <f>分析係数表!F46</f>
        <v>0.31347557778405194</v>
      </c>
      <c r="U43" s="86">
        <f t="shared" si="7"/>
        <v>2.1526179470543211E-2</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108">
        <f>投入係数表!K44</f>
        <v>0.70152505446623092</v>
      </c>
      <c r="E44" s="91">
        <f>SUM(E5:E43)</f>
        <v>70.15250544662311</v>
      </c>
      <c r="F44" s="92">
        <f>分析係数表!C47</f>
        <v>0.50215200620282352</v>
      </c>
      <c r="G44" s="91">
        <f>SUM(G5:G43)</f>
        <v>4.1604764116069441</v>
      </c>
      <c r="H44" s="91">
        <f>SUM(H5:H43)</f>
        <v>5.0481539272987348</v>
      </c>
      <c r="I44" s="91">
        <f>SUM(I5:I43)</f>
        <v>105.04815392729877</v>
      </c>
      <c r="J44" s="108">
        <f>分析係数表!G47</f>
        <v>0.20854392305328981</v>
      </c>
      <c r="K44" s="93">
        <f>SUM(K5:K43)</f>
        <v>4.6773833344896483</v>
      </c>
      <c r="L44" s="94">
        <f>最終需要_まとめ!$L$33</f>
        <v>0.62733333333333341</v>
      </c>
      <c r="M44" s="91">
        <f>K44*L44</f>
        <v>2.934278478503173</v>
      </c>
      <c r="N44" s="95">
        <f>分析係数表!H47</f>
        <v>1</v>
      </c>
      <c r="O44" s="96">
        <f>SUM(O5:O43)</f>
        <v>2.934278478503173</v>
      </c>
      <c r="P44" s="92">
        <f>分析係数表!C47</f>
        <v>0.50215200620282352</v>
      </c>
      <c r="Q44" s="96">
        <f>SUM(Q5:Q43)</f>
        <v>1.7633671994421016</v>
      </c>
      <c r="R44" s="91">
        <f>SUM(R5:R43)</f>
        <v>2.1359347179972201</v>
      </c>
      <c r="S44" s="97">
        <f>SUM(S5:S43)</f>
        <v>107.184088645296</v>
      </c>
      <c r="T44" s="98">
        <f>分析係数表!F47</f>
        <v>0.44541069554230517</v>
      </c>
      <c r="U44" s="99">
        <f>SUM(U5:U43)</f>
        <v>32.928764850298847</v>
      </c>
      <c r="V44" s="100">
        <f>分析係数表!D47</f>
        <v>5.4742347785855433E-2</v>
      </c>
      <c r="W44" s="164">
        <f>SUM(W5:W43)</f>
        <v>0</v>
      </c>
      <c r="X44" s="92">
        <f>分析係数表!E47</f>
        <v>4.5721861365849166E-2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365</v>
      </c>
      <c r="S2" s="3" t="s">
        <v>153</v>
      </c>
      <c r="U2" s="64" t="s">
        <v>210</v>
      </c>
      <c r="W2" s="3" t="s">
        <v>130</v>
      </c>
      <c r="Y2" s="3" t="s">
        <v>154</v>
      </c>
    </row>
    <row r="3" spans="1:25" ht="44" x14ac:dyDescent="0.2">
      <c r="B3" s="65"/>
      <c r="C3" s="66" t="s">
        <v>228</v>
      </c>
      <c r="D3" s="66" t="s">
        <v>379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投入係数表!L5</f>
        <v>1.5298895079799792E-2</v>
      </c>
      <c r="E5" s="77">
        <f t="shared" ref="E5:E38" si="0">$C$14*D5</f>
        <v>1.5298895079799792</v>
      </c>
      <c r="F5" s="76">
        <f>分析係数表!C8</f>
        <v>8.4659786601364306E-2</v>
      </c>
      <c r="G5" s="77">
        <f t="shared" ref="G5:G38" si="1">E5*F5</f>
        <v>0.12952011926925128</v>
      </c>
      <c r="H5" s="77">
        <f t="array" ref="H5:H43">MMULT(逆行列係数!C5:AO43,'10'!G5:G43)</f>
        <v>0.1339396005608787</v>
      </c>
      <c r="I5" s="77">
        <f t="shared" ref="I5:I38" si="2">C5+H5</f>
        <v>0.1339396005608787</v>
      </c>
      <c r="J5" s="76">
        <f>分析係数表!G8</f>
        <v>0.11977611940298508</v>
      </c>
      <c r="K5" s="78">
        <f t="shared" ref="K5:K38" si="3">I5*J5</f>
        <v>1.6042765589567933E-2</v>
      </c>
      <c r="L5" s="79" t="s">
        <v>183</v>
      </c>
      <c r="M5" s="80" t="s">
        <v>183</v>
      </c>
      <c r="N5" s="81">
        <f>分析係数表!H8</f>
        <v>1.0788748708637261E-2</v>
      </c>
      <c r="O5" s="82">
        <f t="shared" ref="O5:O43" si="4">$M$44*N5</f>
        <v>0.17754805655298803</v>
      </c>
      <c r="P5" s="76">
        <f>分析係数表!C8</f>
        <v>8.4659786601364306E-2</v>
      </c>
      <c r="Q5" s="82">
        <f t="shared" ref="Q5:Q38" si="5">O5*P5</f>
        <v>1.5031180579262927E-2</v>
      </c>
      <c r="R5" s="83">
        <f t="array" ref="R5:R43">MMULT(逆行列係数!C5:AO43,'10'!Q5:Q43)</f>
        <v>1.9513957028839474E-2</v>
      </c>
      <c r="S5" s="84">
        <f t="shared" ref="S5:S38" si="6">I5+R5</f>
        <v>0.15345355758971818</v>
      </c>
      <c r="T5" s="85">
        <f>分析係数表!F8</f>
        <v>0.4513681592039801</v>
      </c>
      <c r="U5" s="86">
        <f t="shared" ref="U5:U43" si="7">S5*T5</f>
        <v>6.9264049812573045E-2</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76">
        <f>投入係数表!L6</f>
        <v>0</v>
      </c>
      <c r="E6" s="77">
        <f t="shared" si="0"/>
        <v>0</v>
      </c>
      <c r="F6" s="76">
        <f>分析係数表!C9</f>
        <v>0.31916038751345532</v>
      </c>
      <c r="G6" s="77">
        <f t="shared" si="1"/>
        <v>0</v>
      </c>
      <c r="H6" s="77">
        <v>3.8264300247234015E-4</v>
      </c>
      <c r="I6" s="77">
        <f t="shared" si="2"/>
        <v>3.8264300247234015E-4</v>
      </c>
      <c r="J6" s="76">
        <f>分析係数表!G9</f>
        <v>0.24726134585289514</v>
      </c>
      <c r="K6" s="78">
        <f t="shared" si="3"/>
        <v>9.4612823772503507E-5</v>
      </c>
      <c r="L6" s="79"/>
      <c r="M6" s="80"/>
      <c r="N6" s="81">
        <f>分析係数表!H9</f>
        <v>5.7211282597126128E-4</v>
      </c>
      <c r="O6" s="82">
        <f t="shared" si="4"/>
        <v>9.4151345186967161E-3</v>
      </c>
      <c r="P6" s="76">
        <f>分析係数表!C9</f>
        <v>0.31916038751345532</v>
      </c>
      <c r="Q6" s="82">
        <f t="shared" si="5"/>
        <v>3.0049379814785534E-3</v>
      </c>
      <c r="R6" s="83">
        <v>3.6522396558459316E-3</v>
      </c>
      <c r="S6" s="84">
        <f t="shared" si="6"/>
        <v>4.0348826583182715E-3</v>
      </c>
      <c r="T6" s="85">
        <f>分析係数表!F9</f>
        <v>0.67449139280125192</v>
      </c>
      <c r="U6" s="86">
        <f t="shared" si="7"/>
        <v>2.7214936239987088E-3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投入係数表!L7</f>
        <v>0</v>
      </c>
      <c r="E7" s="77">
        <f t="shared" si="0"/>
        <v>0</v>
      </c>
      <c r="F7" s="76">
        <f>分析係数表!C10</f>
        <v>0.62166360683519284</v>
      </c>
      <c r="G7" s="77">
        <f t="shared" si="1"/>
        <v>0</v>
      </c>
      <c r="H7" s="77">
        <v>3.9744182631196965E-4</v>
      </c>
      <c r="I7" s="77">
        <f t="shared" si="2"/>
        <v>3.9744182631196965E-4</v>
      </c>
      <c r="J7" s="76">
        <f>分析係数表!G10</f>
        <v>0.1793598233995585</v>
      </c>
      <c r="K7" s="78">
        <f t="shared" si="3"/>
        <v>7.1285095778912883E-5</v>
      </c>
      <c r="L7" s="79"/>
      <c r="M7" s="80"/>
      <c r="N7" s="81">
        <f>分析係数表!H10</f>
        <v>1.0737876843126819E-3</v>
      </c>
      <c r="O7" s="82">
        <f t="shared" si="4"/>
        <v>1.7671086948908201E-2</v>
      </c>
      <c r="P7" s="76">
        <f>分析係数表!C10</f>
        <v>0.62166360683519284</v>
      </c>
      <c r="Q7" s="82">
        <f t="shared" si="5"/>
        <v>1.0985471649356576E-2</v>
      </c>
      <c r="R7" s="83">
        <v>1.7370160982456903E-2</v>
      </c>
      <c r="S7" s="84">
        <f t="shared" si="6"/>
        <v>1.7767602808768872E-2</v>
      </c>
      <c r="T7" s="85">
        <f>分析係数表!F10</f>
        <v>0.51894775570272256</v>
      </c>
      <c r="U7" s="86">
        <f t="shared" si="7"/>
        <v>9.220457601827995E-3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投入係数表!L8</f>
        <v>1.5110019831901029E-4</v>
      </c>
      <c r="E8" s="77">
        <f t="shared" si="0"/>
        <v>1.511001983190103E-2</v>
      </c>
      <c r="F8" s="76">
        <f>分析係数表!C11</f>
        <v>1.1338376983330734E-2</v>
      </c>
      <c r="G8" s="77">
        <f t="shared" si="1"/>
        <v>1.7132310107969756E-4</v>
      </c>
      <c r="H8" s="77">
        <v>1.6531179515968501E-2</v>
      </c>
      <c r="I8" s="77">
        <f t="shared" si="2"/>
        <v>1.6531179515968501E-2</v>
      </c>
      <c r="J8" s="76">
        <f>分析係数表!G11</f>
        <v>0.33809183916250296</v>
      </c>
      <c r="K8" s="78">
        <f t="shared" si="3"/>
        <v>5.5890568860792857E-3</v>
      </c>
      <c r="L8" s="79"/>
      <c r="M8" s="80"/>
      <c r="N8" s="81">
        <f>分析係数表!H11</f>
        <v>-1.9566102119400181E-5</v>
      </c>
      <c r="O8" s="82">
        <f t="shared" si="4"/>
        <v>-3.2199502457923106E-4</v>
      </c>
      <c r="P8" s="76">
        <f>分析係数表!C11</f>
        <v>1.1338376983330734E-2</v>
      </c>
      <c r="Q8" s="82">
        <f t="shared" si="5"/>
        <v>-3.6509009754361672E-6</v>
      </c>
      <c r="R8" s="83">
        <v>2.468692980147211E-3</v>
      </c>
      <c r="S8" s="84">
        <f t="shared" si="6"/>
        <v>1.8999872496115712E-2</v>
      </c>
      <c r="T8" s="85">
        <f>分析係数表!F11</f>
        <v>0.55864858434451581</v>
      </c>
      <c r="U8" s="86">
        <f t="shared" si="7"/>
        <v>1.0614251872681344E-2</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投入係数表!L9</f>
        <v>1.8887524789876286E-5</v>
      </c>
      <c r="E9" s="77">
        <f t="shared" si="0"/>
        <v>1.8887524789876287E-3</v>
      </c>
      <c r="F9" s="76">
        <f>分析係数表!C12</f>
        <v>8.477574226152873E-2</v>
      </c>
      <c r="G9" s="77">
        <f t="shared" si="1"/>
        <v>1.6012039335447866E-4</v>
      </c>
      <c r="H9" s="77">
        <v>2.0282068614136486E-3</v>
      </c>
      <c r="I9" s="77">
        <f t="shared" si="2"/>
        <v>2.0282068614136486E-3</v>
      </c>
      <c r="J9" s="76">
        <f>分析係数表!G12</f>
        <v>0.1365084958708076</v>
      </c>
      <c r="K9" s="78">
        <f t="shared" si="3"/>
        <v>2.7686746796642871E-4</v>
      </c>
      <c r="L9" s="79"/>
      <c r="M9" s="80"/>
      <c r="N9" s="81">
        <f>分析係数表!H12</f>
        <v>8.9702751776602072E-2</v>
      </c>
      <c r="O9" s="82">
        <f t="shared" si="4"/>
        <v>1.4762183896859427</v>
      </c>
      <c r="P9" s="76">
        <f>分析係数表!C12</f>
        <v>8.477574226152873E-2</v>
      </c>
      <c r="Q9" s="82">
        <f t="shared" si="5"/>
        <v>0.12514750972574445</v>
      </c>
      <c r="R9" s="83">
        <v>0.14198273550592222</v>
      </c>
      <c r="S9" s="84">
        <f t="shared" si="6"/>
        <v>0.14401094236733586</v>
      </c>
      <c r="T9" s="85">
        <f>分析係数表!F12</f>
        <v>0.34033278686012841</v>
      </c>
      <c r="U9" s="86">
        <f t="shared" si="7"/>
        <v>4.901164535422875E-2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投入係数表!L10</f>
        <v>7.1394843705732368E-3</v>
      </c>
      <c r="E10" s="77">
        <f t="shared" si="0"/>
        <v>0.71394843705732369</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0.23433509908778119</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投入係数表!L11</f>
        <v>6.742846349985834E-3</v>
      </c>
      <c r="E11" s="77">
        <f t="shared" si="0"/>
        <v>0.67428463499858338</v>
      </c>
      <c r="F11" s="76">
        <f>分析係数表!C14</f>
        <v>0.10751143043762246</v>
      </c>
      <c r="G11" s="77">
        <f t="shared" si="1"/>
        <v>7.2493305630807844E-2</v>
      </c>
      <c r="H11" s="77">
        <v>9.0628223880322198E-2</v>
      </c>
      <c r="I11" s="77">
        <f t="shared" si="2"/>
        <v>9.0628223880322198E-2</v>
      </c>
      <c r="J11" s="76">
        <f>分析係数表!G14</f>
        <v>0.16229985443959244</v>
      </c>
      <c r="K11" s="78">
        <f t="shared" si="3"/>
        <v>1.4708947543895089E-2</v>
      </c>
      <c r="L11" s="79"/>
      <c r="M11" s="80"/>
      <c r="N11" s="81">
        <f>分析係数表!H14</f>
        <v>1.1512694487055067E-3</v>
      </c>
      <c r="O11" s="82">
        <f t="shared" si="4"/>
        <v>1.8946187246241957E-2</v>
      </c>
      <c r="P11" s="76">
        <f>分析係数表!C14</f>
        <v>0.10751143043762246</v>
      </c>
      <c r="Q11" s="82">
        <f t="shared" si="5"/>
        <v>2.0369316921825119E-3</v>
      </c>
      <c r="R11" s="83">
        <v>1.2066525880386508E-2</v>
      </c>
      <c r="S11" s="84">
        <f t="shared" si="6"/>
        <v>0.10269474976070871</v>
      </c>
      <c r="T11" s="85">
        <f>分析係数表!F14</f>
        <v>0.30163027656477437</v>
      </c>
      <c r="U11" s="86">
        <f t="shared" si="7"/>
        <v>3.0975845772072862E-2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投入係数表!L12</f>
        <v>0.20139767683445084</v>
      </c>
      <c r="E12" s="77">
        <f t="shared" si="0"/>
        <v>20.139767683445083</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0.13534094873114241</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投入係数表!L13</f>
        <v>2.2853904995750306E-3</v>
      </c>
      <c r="E13" s="77">
        <f t="shared" si="0"/>
        <v>0.22853904995750307</v>
      </c>
      <c r="F13" s="76">
        <f>分析係数表!C16</f>
        <v>7.3204631810756426E-2</v>
      </c>
      <c r="G13" s="77">
        <f t="shared" si="1"/>
        <v>1.6730117006519083E-2</v>
      </c>
      <c r="H13" s="77">
        <v>3.6237678524597208E-2</v>
      </c>
      <c r="I13" s="77">
        <f t="shared" si="2"/>
        <v>3.6237678524597208E-2</v>
      </c>
      <c r="J13" s="76">
        <f>分析係数表!G16</f>
        <v>3.3405954974582423E-2</v>
      </c>
      <c r="K13" s="78">
        <f t="shared" si="3"/>
        <v>1.2105542571760868E-3</v>
      </c>
      <c r="L13" s="79"/>
      <c r="M13" s="80"/>
      <c r="N13" s="81">
        <f>分析係数表!H16</f>
        <v>1.6620229784303289E-2</v>
      </c>
      <c r="O13" s="82">
        <f t="shared" si="4"/>
        <v>0.27351545367858204</v>
      </c>
      <c r="P13" s="76">
        <f>分析係数表!C16</f>
        <v>7.3204631810756426E-2</v>
      </c>
      <c r="Q13" s="82">
        <f t="shared" si="5"/>
        <v>2.0022598081092604E-2</v>
      </c>
      <c r="R13" s="83">
        <v>2.556565127003279E-2</v>
      </c>
      <c r="S13" s="84">
        <f t="shared" si="6"/>
        <v>6.1803329794629998E-2</v>
      </c>
      <c r="T13" s="85">
        <f>分析係数表!F16</f>
        <v>0.2888106809675437</v>
      </c>
      <c r="U13" s="86">
        <f t="shared" si="7"/>
        <v>1.7849461764048773E-2</v>
      </c>
      <c r="V13" s="87">
        <f>分析係数表!D16</f>
        <v>4.6366124797497348E-3</v>
      </c>
      <c r="W13" s="167">
        <f t="shared" si="8"/>
        <v>0</v>
      </c>
      <c r="X13" s="76">
        <f>分析係数表!E16</f>
        <v>3.9662588682196527E-3</v>
      </c>
      <c r="Y13" s="166">
        <f t="shared" si="9"/>
        <v>0</v>
      </c>
    </row>
    <row r="14" spans="1:25" x14ac:dyDescent="0.2">
      <c r="A14" s="6" t="s">
        <v>2</v>
      </c>
      <c r="B14" s="5" t="s">
        <v>365</v>
      </c>
      <c r="C14" s="75">
        <f>最終需要_まとめ!C15</f>
        <v>100</v>
      </c>
      <c r="D14" s="76">
        <f>投入係数表!L14</f>
        <v>0.21120030220039665</v>
      </c>
      <c r="E14" s="77">
        <f t="shared" si="0"/>
        <v>21.120030220039666</v>
      </c>
      <c r="F14" s="76">
        <f>分析係数表!C17</f>
        <v>9.4677137870855188E-2</v>
      </c>
      <c r="G14" s="77">
        <f t="shared" si="1"/>
        <v>1.9995840129793234</v>
      </c>
      <c r="H14" s="77">
        <v>2.0491039453538269</v>
      </c>
      <c r="I14" s="77">
        <f t="shared" si="2"/>
        <v>102.04910394535382</v>
      </c>
      <c r="J14" s="76">
        <f>分析係数表!G17</f>
        <v>0.22277835489659081</v>
      </c>
      <c r="K14" s="78">
        <f t="shared" si="3"/>
        <v>22.73433149561712</v>
      </c>
      <c r="L14" s="79"/>
      <c r="M14" s="80"/>
      <c r="N14" s="81">
        <f>分析係数表!H17</f>
        <v>2.9857871834204678E-3</v>
      </c>
      <c r="O14" s="82">
        <f t="shared" si="4"/>
        <v>4.9136440750790662E-2</v>
      </c>
      <c r="P14" s="76">
        <f>分析係数表!C17</f>
        <v>9.4677137870855188E-2</v>
      </c>
      <c r="Q14" s="82">
        <f t="shared" si="5"/>
        <v>4.6520975754457145E-3</v>
      </c>
      <c r="R14" s="83">
        <v>1.1065703557199909E-2</v>
      </c>
      <c r="S14" s="84">
        <f t="shared" si="6"/>
        <v>102.06016964891101</v>
      </c>
      <c r="T14" s="85">
        <f>分析係数表!F17</f>
        <v>0.35642648030975543</v>
      </c>
      <c r="U14" s="86">
        <f t="shared" si="7"/>
        <v>36.376947047777882</v>
      </c>
      <c r="V14" s="87">
        <f>分析係数表!D17</f>
        <v>4.0948153744451793E-2</v>
      </c>
      <c r="W14" s="167">
        <f t="shared" si="8"/>
        <v>4</v>
      </c>
      <c r="X14" s="76">
        <f>分析係数表!E17</f>
        <v>3.8719425819246388E-2</v>
      </c>
      <c r="Y14" s="166">
        <f t="shared" si="9"/>
        <v>4</v>
      </c>
    </row>
    <row r="15" spans="1:25" x14ac:dyDescent="0.2">
      <c r="A15" s="6" t="s">
        <v>3</v>
      </c>
      <c r="B15" s="5" t="s">
        <v>31</v>
      </c>
      <c r="C15" s="90"/>
      <c r="D15" s="76">
        <f>投入係数表!L15</f>
        <v>2.9464538672207006E-3</v>
      </c>
      <c r="E15" s="77">
        <f t="shared" si="0"/>
        <v>0.29464538672207008</v>
      </c>
      <c r="F15" s="76">
        <f>分析係数表!C18</f>
        <v>9.0734209682590605E-2</v>
      </c>
      <c r="G15" s="77">
        <f t="shared" si="1"/>
        <v>2.6734416300848305E-2</v>
      </c>
      <c r="H15" s="77">
        <v>3.0410763886677624E-2</v>
      </c>
      <c r="I15" s="77">
        <f t="shared" si="2"/>
        <v>3.0410763886677624E-2</v>
      </c>
      <c r="J15" s="76">
        <f>分析係数表!G18</f>
        <v>0.21565293431791682</v>
      </c>
      <c r="K15" s="78">
        <f t="shared" si="3"/>
        <v>6.5581704670113665E-3</v>
      </c>
      <c r="L15" s="79"/>
      <c r="M15" s="80"/>
      <c r="N15" s="81">
        <f>分析係数表!H18</f>
        <v>4.3984597564411608E-4</v>
      </c>
      <c r="O15" s="82">
        <f t="shared" si="4"/>
        <v>7.238448152541114E-3</v>
      </c>
      <c r="P15" s="76">
        <f>分析係数表!C18</f>
        <v>9.0734209682590605E-2</v>
      </c>
      <c r="Q15" s="82">
        <f t="shared" si="5"/>
        <v>6.5677487244922598E-4</v>
      </c>
      <c r="R15" s="83">
        <v>1.9002335152417818E-3</v>
      </c>
      <c r="S15" s="84">
        <f t="shared" si="6"/>
        <v>3.2310997401919409E-2</v>
      </c>
      <c r="T15" s="85">
        <f>分析係数表!F18</f>
        <v>0.45924018655266224</v>
      </c>
      <c r="U15" s="86">
        <f t="shared" si="7"/>
        <v>1.4838508474560055E-2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投入係数表!L16</f>
        <v>2.2853904995750306E-3</v>
      </c>
      <c r="E16" s="77">
        <f t="shared" si="0"/>
        <v>0.22853904995750307</v>
      </c>
      <c r="F16" s="76">
        <f>分析係数表!C19</f>
        <v>0.38367313932924796</v>
      </c>
      <c r="G16" s="77">
        <f t="shared" si="1"/>
        <v>8.7684294756519038E-2</v>
      </c>
      <c r="H16" s="77">
        <v>0.13551408795866193</v>
      </c>
      <c r="I16" s="77">
        <f t="shared" si="2"/>
        <v>0.13551408795866193</v>
      </c>
      <c r="J16" s="76">
        <f>分析係数表!G19</f>
        <v>5.766363928853338E-2</v>
      </c>
      <c r="K16" s="78">
        <f t="shared" si="3"/>
        <v>7.8142354865628674E-3</v>
      </c>
      <c r="L16" s="79"/>
      <c r="M16" s="80"/>
      <c r="N16" s="81">
        <f>分析係数表!H19</f>
        <v>-1.1191810412296904E-4</v>
      </c>
      <c r="O16" s="82">
        <f t="shared" si="4"/>
        <v>-1.8418115405932018E-3</v>
      </c>
      <c r="P16" s="76">
        <f>分析係数表!C19</f>
        <v>0.38367313932924796</v>
      </c>
      <c r="Q16" s="82">
        <f t="shared" si="5"/>
        <v>-7.0665361583223233E-4</v>
      </c>
      <c r="R16" s="83">
        <v>6.3077151978165368E-3</v>
      </c>
      <c r="S16" s="84">
        <f t="shared" si="6"/>
        <v>0.14182180315647847</v>
      </c>
      <c r="T16" s="85">
        <f>分析係数表!F19</f>
        <v>0.24005843022564122</v>
      </c>
      <c r="U16" s="86">
        <f t="shared" si="7"/>
        <v>3.4045519437514112E-2</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投入係数表!L17</f>
        <v>2.4553782226839171E-3</v>
      </c>
      <c r="E17" s="77">
        <f t="shared" si="0"/>
        <v>0.24553782226839171</v>
      </c>
      <c r="F17" s="76">
        <f>分析係数表!C20</f>
        <v>5.6760594962254274E-2</v>
      </c>
      <c r="G17" s="77">
        <f t="shared" si="1"/>
        <v>1.393687287769016E-2</v>
      </c>
      <c r="H17" s="77">
        <v>1.5896378656863965E-2</v>
      </c>
      <c r="I17" s="77">
        <f t="shared" si="2"/>
        <v>1.5896378656863965E-2</v>
      </c>
      <c r="J17" s="76">
        <f>分析係数表!G20</f>
        <v>0.10000544691976687</v>
      </c>
      <c r="K17" s="78">
        <f t="shared" si="3"/>
        <v>1.5897244519855244E-3</v>
      </c>
      <c r="L17" s="79"/>
      <c r="M17" s="80"/>
      <c r="N17" s="81">
        <f>分析係数表!H20</f>
        <v>5.4785085934320511E-4</v>
      </c>
      <c r="O17" s="82">
        <f t="shared" si="4"/>
        <v>9.0158606882184706E-3</v>
      </c>
      <c r="P17" s="76">
        <f>分析係数表!C20</f>
        <v>5.6760594962254274E-2</v>
      </c>
      <c r="Q17" s="82">
        <f t="shared" si="5"/>
        <v>5.1174561676007972E-4</v>
      </c>
      <c r="R17" s="83">
        <v>1.7109188951920638E-3</v>
      </c>
      <c r="S17" s="84">
        <f t="shared" si="6"/>
        <v>1.760729755205603E-2</v>
      </c>
      <c r="T17" s="85">
        <f>分析係数表!F20</f>
        <v>0.22277901846505802</v>
      </c>
      <c r="U17" s="86">
        <f t="shared" si="7"/>
        <v>3.9225364664692616E-3</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投入係数表!L18</f>
        <v>8.8015865520823505E-3</v>
      </c>
      <c r="E18" s="77">
        <f t="shared" si="0"/>
        <v>0.880158655208235</v>
      </c>
      <c r="F18" s="76">
        <f>分析係数表!C21</f>
        <v>0.13737850556345566</v>
      </c>
      <c r="G18" s="77">
        <f t="shared" si="1"/>
        <v>0.12091488071124816</v>
      </c>
      <c r="H18" s="77">
        <v>0.13380435597941959</v>
      </c>
      <c r="I18" s="77">
        <f t="shared" si="2"/>
        <v>0.13380435597941959</v>
      </c>
      <c r="J18" s="76">
        <f>分析係数表!G21</f>
        <v>0.2851571527617287</v>
      </c>
      <c r="K18" s="78">
        <f t="shared" si="3"/>
        <v>3.8155269178208079E-2</v>
      </c>
      <c r="L18" s="79"/>
      <c r="M18" s="80"/>
      <c r="N18" s="81">
        <f>分析係数表!H21</f>
        <v>9.156935791879285E-4</v>
      </c>
      <c r="O18" s="82">
        <f t="shared" si="4"/>
        <v>1.5069367150308014E-2</v>
      </c>
      <c r="P18" s="76">
        <f>分析係数表!C21</f>
        <v>0.13737850556345566</v>
      </c>
      <c r="Q18" s="82">
        <f t="shared" si="5"/>
        <v>2.0702071388963455E-3</v>
      </c>
      <c r="R18" s="83">
        <v>6.3709689371021627E-3</v>
      </c>
      <c r="S18" s="84">
        <f t="shared" si="6"/>
        <v>0.14017532491652174</v>
      </c>
      <c r="T18" s="85">
        <f>分析係数表!F21</f>
        <v>0.4258002079963023</v>
      </c>
      <c r="U18" s="86">
        <f t="shared" si="7"/>
        <v>5.9686682505404209E-2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投入係数表!L19</f>
        <v>3.7775049579752575E-4</v>
      </c>
      <c r="E19" s="77">
        <f t="shared" si="0"/>
        <v>3.7775049579752577E-2</v>
      </c>
      <c r="F19" s="76">
        <f>分析係数表!C22</f>
        <v>5.5142937219730959E-2</v>
      </c>
      <c r="G19" s="77">
        <f t="shared" si="1"/>
        <v>2.0830271874485206E-3</v>
      </c>
      <c r="H19" s="77">
        <v>4.2196854225557013E-3</v>
      </c>
      <c r="I19" s="77">
        <f t="shared" si="2"/>
        <v>4.2196854225557013E-3</v>
      </c>
      <c r="J19" s="76">
        <f>分析係数表!G22</f>
        <v>0.19463487332339791</v>
      </c>
      <c r="K19" s="78">
        <f t="shared" si="3"/>
        <v>8.2129793768371769E-4</v>
      </c>
      <c r="L19" s="79"/>
      <c r="M19" s="80"/>
      <c r="N19" s="81">
        <f>分析係数表!H22</f>
        <v>4.3045424662680399E-5</v>
      </c>
      <c r="O19" s="82">
        <f t="shared" si="4"/>
        <v>7.0838905407430831E-4</v>
      </c>
      <c r="P19" s="76">
        <f>分析係数表!C22</f>
        <v>5.5142937219730959E-2</v>
      </c>
      <c r="Q19" s="82">
        <f t="shared" si="5"/>
        <v>3.9062653135964183E-5</v>
      </c>
      <c r="R19" s="83">
        <v>8.18815886432973E-4</v>
      </c>
      <c r="S19" s="84">
        <f t="shared" si="6"/>
        <v>5.038501308988674E-3</v>
      </c>
      <c r="T19" s="85">
        <f>分析係数表!F22</f>
        <v>0.4128663686040735</v>
      </c>
      <c r="U19" s="86">
        <f t="shared" si="7"/>
        <v>2.0802277386490248E-3</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投入係数表!L20</f>
        <v>2.4176031731041646E-3</v>
      </c>
      <c r="E20" s="77">
        <f t="shared" si="0"/>
        <v>0.24176031731041647</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4.1215363146141577E-4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投入係数表!L21</f>
        <v>0</v>
      </c>
      <c r="E21" s="77">
        <f t="shared" si="0"/>
        <v>0</v>
      </c>
      <c r="F21" s="76">
        <f>分析係数表!C24</f>
        <v>1</v>
      </c>
      <c r="G21" s="77">
        <f t="shared" si="1"/>
        <v>0</v>
      </c>
      <c r="H21" s="77">
        <v>2.7597597773269717E-2</v>
      </c>
      <c r="I21" s="77">
        <f t="shared" si="2"/>
        <v>2.7597597773269717E-2</v>
      </c>
      <c r="J21" s="76">
        <f>分析係数表!G24</f>
        <v>0.20831345678476951</v>
      </c>
      <c r="K21" s="78">
        <f t="shared" si="3"/>
        <v>5.7489509911054721E-3</v>
      </c>
      <c r="L21" s="79"/>
      <c r="M21" s="80"/>
      <c r="N21" s="81">
        <f>分析係数表!H24</f>
        <v>3.2557993926681905E-4</v>
      </c>
      <c r="O21" s="82">
        <f t="shared" si="4"/>
        <v>5.3579972089984051E-3</v>
      </c>
      <c r="P21" s="76">
        <f>分析係数表!C24</f>
        <v>1</v>
      </c>
      <c r="Q21" s="82">
        <f t="shared" si="5"/>
        <v>5.3579972089984051E-3</v>
      </c>
      <c r="R21" s="83">
        <v>2.827125754222164E-2</v>
      </c>
      <c r="S21" s="84">
        <f t="shared" si="6"/>
        <v>5.5868855315491357E-2</v>
      </c>
      <c r="T21" s="85">
        <f>分析係数表!F24</f>
        <v>0.39224380935860187</v>
      </c>
      <c r="U21" s="86">
        <f t="shared" si="7"/>
        <v>2.1914212633452904E-2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投入係数表!L22</f>
        <v>0</v>
      </c>
      <c r="E22" s="77">
        <f t="shared" si="0"/>
        <v>0</v>
      </c>
      <c r="F22" s="76">
        <f>分析係数表!C25</f>
        <v>5.3881637957861162E-2</v>
      </c>
      <c r="G22" s="77">
        <f t="shared" si="1"/>
        <v>0</v>
      </c>
      <c r="H22" s="77">
        <v>3.4848997087378376E-3</v>
      </c>
      <c r="I22" s="77">
        <f t="shared" si="2"/>
        <v>3.4848997087378376E-3</v>
      </c>
      <c r="J22" s="76">
        <f>分析係数表!G25</f>
        <v>0.19694753074216123</v>
      </c>
      <c r="K22" s="78">
        <f t="shared" si="3"/>
        <v>6.8634239251999399E-4</v>
      </c>
      <c r="L22" s="79"/>
      <c r="M22" s="80"/>
      <c r="N22" s="81">
        <f>分析係数表!H25</f>
        <v>5.0793601101962874E-4</v>
      </c>
      <c r="O22" s="82">
        <f t="shared" si="4"/>
        <v>8.358990838076839E-3</v>
      </c>
      <c r="P22" s="76">
        <f>分析係数表!C25</f>
        <v>5.3881637957861162E-2</v>
      </c>
      <c r="Q22" s="82">
        <f t="shared" si="5"/>
        <v>4.5039611803033468E-4</v>
      </c>
      <c r="R22" s="83">
        <v>3.9029655129688917E-3</v>
      </c>
      <c r="S22" s="84">
        <f t="shared" si="6"/>
        <v>7.3878652217067298E-3</v>
      </c>
      <c r="T22" s="85">
        <f>分析係数表!F25</f>
        <v>0.35040132853584277</v>
      </c>
      <c r="U22" s="86">
        <f t="shared" si="7"/>
        <v>2.5887177887297867E-3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投入係数表!L23</f>
        <v>1.8887524789876286E-5</v>
      </c>
      <c r="E23" s="77">
        <f t="shared" si="0"/>
        <v>1.8887524789876287E-3</v>
      </c>
      <c r="F23" s="76">
        <f>分析係数表!C26</f>
        <v>0.84177658262309296</v>
      </c>
      <c r="G23" s="77">
        <f t="shared" si="1"/>
        <v>1.5899076071831013E-3</v>
      </c>
      <c r="H23" s="77">
        <v>3.2565063123768327E-2</v>
      </c>
      <c r="I23" s="77">
        <f t="shared" si="2"/>
        <v>3.2565063123768327E-2</v>
      </c>
      <c r="J23" s="76">
        <f>分析係数表!G26</f>
        <v>0.19643330946147433</v>
      </c>
      <c r="K23" s="78">
        <f t="shared" si="3"/>
        <v>6.3968631222236297E-3</v>
      </c>
      <c r="L23" s="79"/>
      <c r="M23" s="80"/>
      <c r="N23" s="81">
        <f>分析係数表!H26</f>
        <v>1.0240897849294056E-2</v>
      </c>
      <c r="O23" s="82">
        <f t="shared" si="4"/>
        <v>0.16853219586476956</v>
      </c>
      <c r="P23" s="76">
        <f>分析係数表!C26</f>
        <v>0.84177658262309296</v>
      </c>
      <c r="Q23" s="82">
        <f t="shared" si="5"/>
        <v>0.14186645589701147</v>
      </c>
      <c r="R23" s="83">
        <v>0.16880319015744344</v>
      </c>
      <c r="S23" s="84">
        <f t="shared" si="6"/>
        <v>0.20136825328121177</v>
      </c>
      <c r="T23" s="85">
        <f>分析係数表!F26</f>
        <v>0.3347664275567348</v>
      </c>
      <c r="U23" s="86">
        <f t="shared" si="7"/>
        <v>6.7411330774291012E-2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投入係数表!L24</f>
        <v>1.8887524789876286E-5</v>
      </c>
      <c r="E24" s="77">
        <f t="shared" si="0"/>
        <v>1.8887524789876287E-3</v>
      </c>
      <c r="F24" s="76">
        <f>分析係数表!C27</f>
        <v>0.24324710590252963</v>
      </c>
      <c r="G24" s="77">
        <f t="shared" si="1"/>
        <v>4.594335742799691E-4</v>
      </c>
      <c r="H24" s="77">
        <v>2.072006216568324E-3</v>
      </c>
      <c r="I24" s="77">
        <f t="shared" si="2"/>
        <v>2.072006216568324E-3</v>
      </c>
      <c r="J24" s="76">
        <f>分析係数表!G27</f>
        <v>0.17095686135274277</v>
      </c>
      <c r="K24" s="78">
        <f t="shared" si="3"/>
        <v>3.5422367948789209E-4</v>
      </c>
      <c r="L24" s="79"/>
      <c r="M24" s="80"/>
      <c r="N24" s="81">
        <f>分析係数表!H27</f>
        <v>1.1085370816767366E-2</v>
      </c>
      <c r="O24" s="82">
        <f t="shared" si="4"/>
        <v>0.18242950112560916</v>
      </c>
      <c r="P24" s="76">
        <f>分析係数表!C27</f>
        <v>0.24324710590252963</v>
      </c>
      <c r="Q24" s="82">
        <f t="shared" si="5"/>
        <v>4.4375448180046698E-2</v>
      </c>
      <c r="R24" s="83">
        <v>4.5370092952376317E-2</v>
      </c>
      <c r="S24" s="84">
        <f t="shared" si="6"/>
        <v>4.7442099168944644E-2</v>
      </c>
      <c r="T24" s="85">
        <f>分析係数表!F27</f>
        <v>0.32207527072607844</v>
      </c>
      <c r="U24" s="86">
        <f t="shared" si="7"/>
        <v>1.5279926933651308E-2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投入係数表!L25</f>
        <v>0</v>
      </c>
      <c r="E25" s="77">
        <f t="shared" si="0"/>
        <v>0</v>
      </c>
      <c r="F25" s="76">
        <f>分析係数表!C28</f>
        <v>6.4266243880729879E-2</v>
      </c>
      <c r="G25" s="77">
        <f t="shared" si="1"/>
        <v>0</v>
      </c>
      <c r="H25" s="77">
        <v>8.2735969610241242E-3</v>
      </c>
      <c r="I25" s="77">
        <f t="shared" si="2"/>
        <v>8.2735969610241242E-3</v>
      </c>
      <c r="J25" s="76">
        <f>分析係数表!G28</f>
        <v>0.12485076971410619</v>
      </c>
      <c r="K25" s="78">
        <f t="shared" si="3"/>
        <v>1.0329649488881518E-3</v>
      </c>
      <c r="L25" s="79"/>
      <c r="M25" s="80"/>
      <c r="N25" s="81">
        <f>分析係数表!H28</f>
        <v>2.0224305794696803E-2</v>
      </c>
      <c r="O25" s="82">
        <f t="shared" si="4"/>
        <v>0.33282693720607637</v>
      </c>
      <c r="P25" s="76">
        <f>分析係数表!C28</f>
        <v>6.4266243880729879E-2</v>
      </c>
      <c r="Q25" s="82">
        <f t="shared" si="5"/>
        <v>2.1389537116562073E-2</v>
      </c>
      <c r="R25" s="83">
        <v>2.4571682864104449E-2</v>
      </c>
      <c r="S25" s="84">
        <f t="shared" si="6"/>
        <v>3.2845279825128575E-2</v>
      </c>
      <c r="T25" s="85">
        <f>分析係数表!F28</f>
        <v>0.21344643418158971</v>
      </c>
      <c r="U25" s="86">
        <f t="shared" si="7"/>
        <v>7.0107078583702027E-3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投入係数表!L26</f>
        <v>2.0587402020965152E-3</v>
      </c>
      <c r="E26" s="77">
        <f t="shared" si="0"/>
        <v>0.20587402020965151</v>
      </c>
      <c r="F26" s="76">
        <f>分析係数表!C29</f>
        <v>0.2704472217012498</v>
      </c>
      <c r="G26" s="77">
        <f t="shared" si="1"/>
        <v>5.5678056786167204E-2</v>
      </c>
      <c r="H26" s="77">
        <v>8.9461684690333346E-2</v>
      </c>
      <c r="I26" s="77">
        <f t="shared" si="2"/>
        <v>8.9461684690333346E-2</v>
      </c>
      <c r="J26" s="76">
        <f>分析係数表!G29</f>
        <v>0.25613918980110767</v>
      </c>
      <c r="K26" s="78">
        <f t="shared" si="3"/>
        <v>2.291464343482414E-2</v>
      </c>
      <c r="L26" s="79"/>
      <c r="M26" s="80"/>
      <c r="N26" s="81">
        <f>分析係数表!H29</f>
        <v>1.0092978117271389E-2</v>
      </c>
      <c r="O26" s="82">
        <f t="shared" si="4"/>
        <v>0.16609791347895056</v>
      </c>
      <c r="P26" s="76">
        <f>分析係数表!C29</f>
        <v>0.2704472217012498</v>
      </c>
      <c r="Q26" s="82">
        <f t="shared" si="5"/>
        <v>4.4920719230756752E-2</v>
      </c>
      <c r="R26" s="83">
        <v>7.0673911565613853E-2</v>
      </c>
      <c r="S26" s="84">
        <f t="shared" si="6"/>
        <v>0.1601355962559472</v>
      </c>
      <c r="T26" s="85">
        <f>分析係数表!F29</f>
        <v>0.41878853321258142</v>
      </c>
      <c r="U26" s="86">
        <f t="shared" si="7"/>
        <v>6.7062951471150267E-2</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投入係数表!L27</f>
        <v>2.965341392010577E-3</v>
      </c>
      <c r="E27" s="77">
        <f t="shared" si="0"/>
        <v>0.2965341392010577</v>
      </c>
      <c r="F27" s="76">
        <f>分析係数表!C30</f>
        <v>1</v>
      </c>
      <c r="G27" s="77">
        <f t="shared" si="1"/>
        <v>0.2965341392010577</v>
      </c>
      <c r="H27" s="77">
        <v>0.40272979345022153</v>
      </c>
      <c r="I27" s="77">
        <f t="shared" si="2"/>
        <v>0.40272979345022153</v>
      </c>
      <c r="J27" s="76">
        <f>分析係数表!G30</f>
        <v>0.34447816919378449</v>
      </c>
      <c r="K27" s="78">
        <f t="shared" si="3"/>
        <v>0.13873162192752328</v>
      </c>
      <c r="L27" s="79"/>
      <c r="M27" s="80"/>
      <c r="N27" s="81">
        <f>分析係数表!H30</f>
        <v>0</v>
      </c>
      <c r="O27" s="82">
        <f t="shared" si="4"/>
        <v>0</v>
      </c>
      <c r="P27" s="76">
        <f>分析係数表!C30</f>
        <v>1</v>
      </c>
      <c r="Q27" s="82">
        <f t="shared" si="5"/>
        <v>0</v>
      </c>
      <c r="R27" s="83">
        <v>6.6666178724728714E-2</v>
      </c>
      <c r="S27" s="84">
        <f t="shared" si="6"/>
        <v>0.46939597217495022</v>
      </c>
      <c r="T27" s="85">
        <f>分析係数表!F30</f>
        <v>0.44033965000872966</v>
      </c>
      <c r="U27" s="86">
        <f t="shared" si="7"/>
        <v>0.20669365810302498</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投入係数表!L28</f>
        <v>3.3638681650769664E-2</v>
      </c>
      <c r="E28" s="77">
        <f t="shared" si="0"/>
        <v>3.3638681650769664</v>
      </c>
      <c r="F28" s="76">
        <f>分析係数表!C31</f>
        <v>1</v>
      </c>
      <c r="G28" s="77">
        <f t="shared" si="1"/>
        <v>3.3638681650769664</v>
      </c>
      <c r="H28" s="77">
        <v>3.8743218161429467</v>
      </c>
      <c r="I28" s="77">
        <f t="shared" si="2"/>
        <v>3.8743218161429467</v>
      </c>
      <c r="J28" s="76">
        <f>分析係数表!G31</f>
        <v>7.060016576471162E-2</v>
      </c>
      <c r="K28" s="78">
        <f t="shared" si="3"/>
        <v>0.27352776244553062</v>
      </c>
      <c r="L28" s="79"/>
      <c r="M28" s="80"/>
      <c r="N28" s="81">
        <f>分析係数表!H31</f>
        <v>2.2204395329180102E-2</v>
      </c>
      <c r="O28" s="82">
        <f t="shared" si="4"/>
        <v>0.36541283369349459</v>
      </c>
      <c r="P28" s="76">
        <f>分析係数表!C31</f>
        <v>1</v>
      </c>
      <c r="Q28" s="82">
        <f t="shared" si="5"/>
        <v>0.36541283369349459</v>
      </c>
      <c r="R28" s="83">
        <v>0.55530232785495992</v>
      </c>
      <c r="S28" s="84">
        <f t="shared" si="6"/>
        <v>4.4296241439979065</v>
      </c>
      <c r="T28" s="85">
        <f>分析係数表!F31</f>
        <v>0.30864414216761737</v>
      </c>
      <c r="U28" s="86">
        <f t="shared" si="7"/>
        <v>1.3671775440492002</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投入係数表!L29</f>
        <v>9.2548871470393809E-4</v>
      </c>
      <c r="E29" s="77">
        <f t="shared" si="0"/>
        <v>9.2548871470393812E-2</v>
      </c>
      <c r="F29" s="76">
        <f>分析係数表!C32</f>
        <v>1</v>
      </c>
      <c r="G29" s="77">
        <f t="shared" si="1"/>
        <v>9.2548871470393812E-2</v>
      </c>
      <c r="H29" s="77">
        <v>0.12651651676492817</v>
      </c>
      <c r="I29" s="77">
        <f t="shared" si="2"/>
        <v>0.12651651676492817</v>
      </c>
      <c r="J29" s="76">
        <f>分析係数表!G32</f>
        <v>0.14032153145618437</v>
      </c>
      <c r="K29" s="78">
        <f t="shared" si="3"/>
        <v>1.7752991386956744E-2</v>
      </c>
      <c r="L29" s="79"/>
      <c r="M29" s="80"/>
      <c r="N29" s="81">
        <f>分析係数表!H32</f>
        <v>6.2454997965125381E-3</v>
      </c>
      <c r="O29" s="82">
        <f t="shared" si="4"/>
        <v>0.10278081184569056</v>
      </c>
      <c r="P29" s="76">
        <f>分析係数表!C32</f>
        <v>1</v>
      </c>
      <c r="Q29" s="82">
        <f t="shared" si="5"/>
        <v>0.10278081184569056</v>
      </c>
      <c r="R29" s="83">
        <v>0.14584694738689244</v>
      </c>
      <c r="S29" s="84">
        <f t="shared" si="6"/>
        <v>0.27236346415182061</v>
      </c>
      <c r="T29" s="85">
        <f>分析係数表!F32</f>
        <v>0.48266889694266329</v>
      </c>
      <c r="U29" s="86">
        <f t="shared" si="7"/>
        <v>0.13146137280964187</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投入係数表!L30</f>
        <v>7.5550099159505144E-5</v>
      </c>
      <c r="E30" s="77">
        <f t="shared" si="0"/>
        <v>7.5550099159505148E-3</v>
      </c>
      <c r="F30" s="76">
        <f>分析係数表!C33</f>
        <v>0.77670327534259886</v>
      </c>
      <c r="G30" s="77">
        <f t="shared" si="1"/>
        <v>5.868000946964577E-3</v>
      </c>
      <c r="H30" s="77">
        <v>4.6891221462416643E-2</v>
      </c>
      <c r="I30" s="77">
        <f t="shared" si="2"/>
        <v>4.6891221462416643E-2</v>
      </c>
      <c r="J30" s="76">
        <f>分析係数表!G33</f>
        <v>0.5074626865671642</v>
      </c>
      <c r="K30" s="78">
        <f t="shared" si="3"/>
        <v>2.3795545219733819E-2</v>
      </c>
      <c r="L30" s="79"/>
      <c r="M30" s="80"/>
      <c r="N30" s="81">
        <f>分析係数表!H33</f>
        <v>9.4934727483329676E-4</v>
      </c>
      <c r="O30" s="82">
        <f t="shared" si="4"/>
        <v>1.562319859258429E-2</v>
      </c>
      <c r="P30" s="76">
        <f>分析係数表!C33</f>
        <v>0.77670327534259886</v>
      </c>
      <c r="Q30" s="82">
        <f t="shared" si="5"/>
        <v>1.21345895181881E-2</v>
      </c>
      <c r="R30" s="83">
        <v>4.9005191638325417E-2</v>
      </c>
      <c r="S30" s="84">
        <f t="shared" si="6"/>
        <v>9.5896413100742067E-2</v>
      </c>
      <c r="T30" s="85">
        <f>分析係数表!F33</f>
        <v>0.6450384062948854</v>
      </c>
      <c r="U30" s="86">
        <f t="shared" si="7"/>
        <v>6.1856869475898635E-2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投入係数表!L31</f>
        <v>5.8853527245254507E-2</v>
      </c>
      <c r="E31" s="77">
        <f t="shared" si="0"/>
        <v>5.8853527245254504</v>
      </c>
      <c r="F31" s="76">
        <f>分析係数表!C34</f>
        <v>0.47532743082063433</v>
      </c>
      <c r="G31" s="77">
        <f t="shared" si="1"/>
        <v>2.7974695900219029</v>
      </c>
      <c r="H31" s="77">
        <v>2.9935171331220021</v>
      </c>
      <c r="I31" s="77">
        <f t="shared" si="2"/>
        <v>2.9935171331220021</v>
      </c>
      <c r="J31" s="76">
        <f>分析係数表!G34</f>
        <v>0.42481134980523871</v>
      </c>
      <c r="K31" s="78">
        <f t="shared" si="3"/>
        <v>1.2716800539866662</v>
      </c>
      <c r="L31" s="79"/>
      <c r="M31" s="80"/>
      <c r="N31" s="81">
        <f>分析係数表!H34</f>
        <v>0.15685204896221394</v>
      </c>
      <c r="O31" s="82">
        <f t="shared" si="4"/>
        <v>2.5812795544398974</v>
      </c>
      <c r="P31" s="76">
        <f>分析係数表!C34</f>
        <v>0.47532743082063433</v>
      </c>
      <c r="Q31" s="82">
        <f t="shared" si="5"/>
        <v>1.2269529788417481</v>
      </c>
      <c r="R31" s="83">
        <v>1.3603107061896194</v>
      </c>
      <c r="S31" s="84">
        <f t="shared" si="6"/>
        <v>4.3538278393116219</v>
      </c>
      <c r="T31" s="85">
        <f>分析係数表!F34</f>
        <v>0.69928666893120972</v>
      </c>
      <c r="U31" s="86">
        <f t="shared" si="7"/>
        <v>3.0445737668521904</v>
      </c>
      <c r="V31" s="87">
        <f>分析係数表!D34</f>
        <v>0.17669785175285158</v>
      </c>
      <c r="W31" s="167">
        <f t="shared" si="8"/>
        <v>1</v>
      </c>
      <c r="X31" s="76">
        <f>分析係数表!E34</f>
        <v>0.12938371624217065</v>
      </c>
      <c r="Y31" s="166">
        <f t="shared" si="9"/>
        <v>1</v>
      </c>
    </row>
    <row r="32" spans="1:25" x14ac:dyDescent="0.2">
      <c r="A32" s="6" t="s">
        <v>20</v>
      </c>
      <c r="B32" s="5" t="s">
        <v>37</v>
      </c>
      <c r="C32" s="90"/>
      <c r="D32" s="76">
        <f>投入係数表!L32</f>
        <v>3.040891491170082E-3</v>
      </c>
      <c r="E32" s="77">
        <f t="shared" si="0"/>
        <v>0.30408914911700818</v>
      </c>
      <c r="F32" s="76">
        <f>分析係数表!C35</f>
        <v>0.95011559485855634</v>
      </c>
      <c r="G32" s="77">
        <f t="shared" si="1"/>
        <v>0.28891984280333849</v>
      </c>
      <c r="H32" s="77">
        <v>0.49803233298663752</v>
      </c>
      <c r="I32" s="77">
        <f t="shared" si="2"/>
        <v>0.49803233298663752</v>
      </c>
      <c r="J32" s="76">
        <f>分析係数表!G35</f>
        <v>0.31372249083859299</v>
      </c>
      <c r="K32" s="78">
        <f t="shared" si="3"/>
        <v>0.15624394402272349</v>
      </c>
      <c r="L32" s="79"/>
      <c r="M32" s="80"/>
      <c r="N32" s="81">
        <f>分析係数表!H35</f>
        <v>5.8597345271264437E-2</v>
      </c>
      <c r="O32" s="82">
        <f t="shared" si="4"/>
        <v>0.96432357941086433</v>
      </c>
      <c r="P32" s="76">
        <f>分析係数表!C35</f>
        <v>0.95011559485855634</v>
      </c>
      <c r="Q32" s="82">
        <f t="shared" si="5"/>
        <v>0.91621887128808566</v>
      </c>
      <c r="R32" s="83">
        <v>1.2965316755810252</v>
      </c>
      <c r="S32" s="84">
        <f t="shared" si="6"/>
        <v>1.7945640085676628</v>
      </c>
      <c r="T32" s="85">
        <f>分析係数表!F35</f>
        <v>0.64312744830705182</v>
      </c>
      <c r="U32" s="86">
        <f t="shared" si="7"/>
        <v>1.1541333716537954</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投入係数表!L33</f>
        <v>6.2328831806591741E-4</v>
      </c>
      <c r="E33" s="77">
        <f t="shared" si="0"/>
        <v>6.2328831806591739E-2</v>
      </c>
      <c r="F33" s="76">
        <f>分析係数表!C36</f>
        <v>0.97036286861890209</v>
      </c>
      <c r="G33" s="77">
        <f t="shared" si="1"/>
        <v>6.0481584029509428E-2</v>
      </c>
      <c r="H33" s="77">
        <v>0.21614337626569266</v>
      </c>
      <c r="I33" s="77">
        <f t="shared" si="2"/>
        <v>0.21614337626569266</v>
      </c>
      <c r="J33" s="76">
        <f>分析係数表!G36</f>
        <v>5.6132677862763138E-2</v>
      </c>
      <c r="K33" s="78">
        <f t="shared" si="3"/>
        <v>1.2132706512092129E-2</v>
      </c>
      <c r="L33" s="79"/>
      <c r="M33" s="80"/>
      <c r="N33" s="81">
        <f>分析係数表!H36</f>
        <v>0.19400338102244624</v>
      </c>
      <c r="O33" s="82">
        <f t="shared" si="4"/>
        <v>3.1926708273099584</v>
      </c>
      <c r="P33" s="76">
        <f>分析係数表!C36</f>
        <v>0.97036286861890209</v>
      </c>
      <c r="Q33" s="82">
        <f t="shared" si="5"/>
        <v>3.0980492225443745</v>
      </c>
      <c r="R33" s="83">
        <v>3.3056320326553101</v>
      </c>
      <c r="S33" s="84">
        <f t="shared" si="6"/>
        <v>3.5217754089210027</v>
      </c>
      <c r="T33" s="85">
        <f>分析係数表!F36</f>
        <v>0.84161253999423258</v>
      </c>
      <c r="U33" s="86">
        <f t="shared" si="7"/>
        <v>2.963970347191232</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投入係数表!L34</f>
        <v>1.6337708943242987E-2</v>
      </c>
      <c r="E34" s="77">
        <f t="shared" si="0"/>
        <v>1.6337708943242986</v>
      </c>
      <c r="F34" s="76">
        <f>分析係数表!C37</f>
        <v>0.51412455642849397</v>
      </c>
      <c r="G34" s="77">
        <f t="shared" si="1"/>
        <v>0.83996173635026394</v>
      </c>
      <c r="H34" s="77">
        <v>1.0780018397526292</v>
      </c>
      <c r="I34" s="77">
        <f t="shared" si="2"/>
        <v>1.0780018397526292</v>
      </c>
      <c r="J34" s="76">
        <f>分析係数表!G37</f>
        <v>0.38383420760226361</v>
      </c>
      <c r="K34" s="78">
        <f t="shared" si="3"/>
        <v>0.41377398195523279</v>
      </c>
      <c r="L34" s="79"/>
      <c r="M34" s="80"/>
      <c r="N34" s="81">
        <f>分析係数表!H37</f>
        <v>4.7982343549447456E-2</v>
      </c>
      <c r="O34" s="82">
        <f t="shared" si="4"/>
        <v>0.78963483867614004</v>
      </c>
      <c r="P34" s="76">
        <f>分析係数表!C37</f>
        <v>0.51412455642849397</v>
      </c>
      <c r="Q34" s="82">
        <f t="shared" si="5"/>
        <v>0.40597066117485592</v>
      </c>
      <c r="R34" s="83">
        <v>0.53351239607839385</v>
      </c>
      <c r="S34" s="84">
        <f t="shared" si="6"/>
        <v>1.611514235831023</v>
      </c>
      <c r="T34" s="85">
        <f>分析係数表!F37</f>
        <v>0.64874544561874981</v>
      </c>
      <c r="U34" s="86">
        <f t="shared" si="7"/>
        <v>1.045462521045156</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投入係数表!L35</f>
        <v>4.6652186230994432E-3</v>
      </c>
      <c r="E35" s="77">
        <f t="shared" si="0"/>
        <v>0.4665218623099443</v>
      </c>
      <c r="F35" s="76">
        <f>分析係数表!C38</f>
        <v>0.46043954090550876</v>
      </c>
      <c r="G35" s="77">
        <f t="shared" si="1"/>
        <v>0.21480511210437372</v>
      </c>
      <c r="H35" s="77">
        <v>0.40737388954564074</v>
      </c>
      <c r="I35" s="77">
        <f t="shared" si="2"/>
        <v>0.40737388954564074</v>
      </c>
      <c r="J35" s="76">
        <f>分析係数表!G38</f>
        <v>0.15768289971091839</v>
      </c>
      <c r="K35" s="78">
        <f t="shared" si="3"/>
        <v>6.4235896170072013E-2</v>
      </c>
      <c r="L35" s="79"/>
      <c r="M35" s="80"/>
      <c r="N35" s="81">
        <f>分析係数表!H38</f>
        <v>4.3205084055974702E-2</v>
      </c>
      <c r="O35" s="82">
        <f t="shared" si="4"/>
        <v>0.71101653347487481</v>
      </c>
      <c r="P35" s="76">
        <f>分析係数表!C38</f>
        <v>0.46043954090550876</v>
      </c>
      <c r="Q35" s="82">
        <f t="shared" si="5"/>
        <v>0.32738012624939766</v>
      </c>
      <c r="R35" s="83">
        <v>0.49116190919551556</v>
      </c>
      <c r="S35" s="84">
        <f t="shared" si="6"/>
        <v>0.8985357987411563</v>
      </c>
      <c r="T35" s="85">
        <f>分析係数表!F38</f>
        <v>0.51649988881476538</v>
      </c>
      <c r="U35" s="86">
        <f t="shared" si="7"/>
        <v>0.46409364014589366</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投入係数表!L36</f>
        <v>0</v>
      </c>
      <c r="E36" s="77">
        <f t="shared" si="0"/>
        <v>0</v>
      </c>
      <c r="F36" s="76">
        <f>分析係数表!C39</f>
        <v>1</v>
      </c>
      <c r="G36" s="77">
        <f t="shared" si="1"/>
        <v>0</v>
      </c>
      <c r="H36" s="77">
        <v>3.0091092534663307E-2</v>
      </c>
      <c r="I36" s="77">
        <f t="shared" si="2"/>
        <v>3.0091092534663307E-2</v>
      </c>
      <c r="J36" s="76">
        <f>分析係数表!G39</f>
        <v>0.35257837611217219</v>
      </c>
      <c r="K36" s="78">
        <f t="shared" si="3"/>
        <v>1.0609468541312696E-2</v>
      </c>
      <c r="L36" s="79"/>
      <c r="M36" s="80"/>
      <c r="N36" s="81">
        <f>分析係数表!H39</f>
        <v>3.7864320821463233E-3</v>
      </c>
      <c r="O36" s="82">
        <f t="shared" si="4"/>
        <v>6.2312477156572801E-2</v>
      </c>
      <c r="P36" s="76">
        <f>分析係数表!C39</f>
        <v>1</v>
      </c>
      <c r="Q36" s="82">
        <f t="shared" si="5"/>
        <v>6.2312477156572801E-2</v>
      </c>
      <c r="R36" s="83">
        <v>9.7716724749506267E-2</v>
      </c>
      <c r="S36" s="84">
        <f t="shared" si="6"/>
        <v>0.12780781728416957</v>
      </c>
      <c r="T36" s="85">
        <f>分析係数表!F39</f>
        <v>0.70335864349932453</v>
      </c>
      <c r="U36" s="86">
        <f t="shared" si="7"/>
        <v>8.9894732993603024E-2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投入係数表!L37</f>
        <v>1.1332514873925772E-4</v>
      </c>
      <c r="E37" s="77">
        <f t="shared" si="0"/>
        <v>1.1332514873925772E-2</v>
      </c>
      <c r="F37" s="76">
        <f>分析係数表!C40</f>
        <v>0.88524546011567695</v>
      </c>
      <c r="G37" s="77">
        <f t="shared" si="1"/>
        <v>1.0032057343836174E-2</v>
      </c>
      <c r="H37" s="77">
        <v>1.4416238864398202E-2</v>
      </c>
      <c r="I37" s="77">
        <f t="shared" si="2"/>
        <v>1.4416238864398202E-2</v>
      </c>
      <c r="J37" s="76">
        <f>分析係数表!G40</f>
        <v>0.51249383412021698</v>
      </c>
      <c r="K37" s="78">
        <f t="shared" si="3"/>
        <v>7.3882335292083171E-3</v>
      </c>
      <c r="L37" s="79"/>
      <c r="M37" s="80"/>
      <c r="N37" s="81">
        <f>分析係数表!H40</f>
        <v>3.2436684093541619E-2</v>
      </c>
      <c r="O37" s="82">
        <f t="shared" si="4"/>
        <v>0.5338033517474492</v>
      </c>
      <c r="P37" s="76">
        <f>分析係数表!C40</f>
        <v>0.88524546011567695</v>
      </c>
      <c r="Q37" s="82">
        <f t="shared" si="5"/>
        <v>0.4725469937289612</v>
      </c>
      <c r="R37" s="83">
        <v>0.47619138419009688</v>
      </c>
      <c r="S37" s="84">
        <f t="shared" si="6"/>
        <v>0.49060762305449507</v>
      </c>
      <c r="T37" s="85">
        <f>分析係数表!F40</f>
        <v>0.70839968994433089</v>
      </c>
      <c r="U37" s="86">
        <f t="shared" si="7"/>
        <v>0.34754628805612947</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投入係数表!L38</f>
        <v>0</v>
      </c>
      <c r="E38" s="77">
        <f t="shared" si="0"/>
        <v>0</v>
      </c>
      <c r="F38" s="76">
        <f>分析係数表!C41</f>
        <v>0.76732784646536523</v>
      </c>
      <c r="G38" s="77">
        <f t="shared" si="1"/>
        <v>0</v>
      </c>
      <c r="H38" s="77">
        <v>1.6048465028261276E-3</v>
      </c>
      <c r="I38" s="77">
        <f t="shared" si="2"/>
        <v>1.6048465028261276E-3</v>
      </c>
      <c r="J38" s="76">
        <f>分析係数表!G41</f>
        <v>0.44330293713737212</v>
      </c>
      <c r="K38" s="78">
        <f t="shared" si="3"/>
        <v>7.1143316835746233E-4</v>
      </c>
      <c r="L38" s="79"/>
      <c r="M38" s="80"/>
      <c r="N38" s="81">
        <f>分析係数表!H41</f>
        <v>5.3196318442225214E-2</v>
      </c>
      <c r="O38" s="82">
        <f t="shared" si="4"/>
        <v>0.87544007282601344</v>
      </c>
      <c r="P38" s="76">
        <f>分析係数表!C41</f>
        <v>0.76732784646536523</v>
      </c>
      <c r="Q38" s="82">
        <f t="shared" si="5"/>
        <v>0.67174954579106738</v>
      </c>
      <c r="R38" s="83">
        <v>0.68406295958684593</v>
      </c>
      <c r="S38" s="84">
        <f t="shared" si="6"/>
        <v>0.68566780608967204</v>
      </c>
      <c r="T38" s="85">
        <f>分析係数表!F41</f>
        <v>0.5479013319521201</v>
      </c>
      <c r="U38" s="86">
        <f t="shared" si="7"/>
        <v>0.3756783042332193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投入係数表!L39</f>
        <v>3.96638020587402E-4</v>
      </c>
      <c r="E39" s="77">
        <f>$C$14*D39</f>
        <v>3.9663802058740198E-2</v>
      </c>
      <c r="F39" s="76">
        <f>分析係数表!C42</f>
        <v>0.61896115066660296</v>
      </c>
      <c r="G39" s="77">
        <f>E39*F39</f>
        <v>2.4550352562090209E-2</v>
      </c>
      <c r="H39" s="77">
        <v>3.6186343259142661E-2</v>
      </c>
      <c r="I39" s="77">
        <f>C39+H39</f>
        <v>3.6186343259142661E-2</v>
      </c>
      <c r="J39" s="76">
        <f>分析係数表!G42</f>
        <v>0.48521299417713759</v>
      </c>
      <c r="K39" s="78">
        <f>I39*J39</f>
        <v>1.7558083961090289E-2</v>
      </c>
      <c r="L39" s="79"/>
      <c r="M39" s="80"/>
      <c r="N39" s="81">
        <f>分析係数表!H42</f>
        <v>1.2030804871176784E-2</v>
      </c>
      <c r="O39" s="82">
        <f t="shared" si="4"/>
        <v>0.19798830071327761</v>
      </c>
      <c r="P39" s="76">
        <f>分析係数表!C42</f>
        <v>0.61896115066660296</v>
      </c>
      <c r="Q39" s="82">
        <f>O39*P39</f>
        <v>0.12254706642801572</v>
      </c>
      <c r="R39" s="83">
        <v>0.13239686403102371</v>
      </c>
      <c r="S39" s="84">
        <f>I39+R39</f>
        <v>0.16858320729016638</v>
      </c>
      <c r="T39" s="85">
        <f>分析係数表!F42</f>
        <v>0.55654305853509045</v>
      </c>
      <c r="U39" s="86">
        <f t="shared" si="7"/>
        <v>9.3823813802924358E-2</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投入係数表!L40</f>
        <v>3.5924072150344696E-2</v>
      </c>
      <c r="E40" s="77">
        <f>$C$14*D40</f>
        <v>3.5924072150344695</v>
      </c>
      <c r="F40" s="76">
        <f>分析係数表!C43</f>
        <v>0.5789580681381028</v>
      </c>
      <c r="G40" s="77">
        <f>E40*F40</f>
        <v>2.0798531411817387</v>
      </c>
      <c r="H40" s="77">
        <v>2.7880170611415913</v>
      </c>
      <c r="I40" s="77">
        <f>C40+H40</f>
        <v>2.7880170611415913</v>
      </c>
      <c r="J40" s="76">
        <f>分析係数表!G43</f>
        <v>0.34272082878953108</v>
      </c>
      <c r="K40" s="78">
        <f>I40*J40</f>
        <v>0.95551151787379895</v>
      </c>
      <c r="L40" s="79"/>
      <c r="M40" s="80"/>
      <c r="N40" s="81">
        <f>分析係数表!H43</f>
        <v>3.3445512318817892E-2</v>
      </c>
      <c r="O40" s="82">
        <f t="shared" si="4"/>
        <v>0.55040541521475439</v>
      </c>
      <c r="P40" s="76">
        <f>分析係数表!C43</f>
        <v>0.5789580681381028</v>
      </c>
      <c r="Q40" s="82">
        <f>O40*P40</f>
        <v>0.31866165588548456</v>
      </c>
      <c r="R40" s="83">
        <v>0.77063561286064175</v>
      </c>
      <c r="S40" s="84">
        <f>I40+R40</f>
        <v>3.5586526740022331</v>
      </c>
      <c r="T40" s="85">
        <f>分析係数表!F43</f>
        <v>0.5990685205379862</v>
      </c>
      <c r="U40" s="86">
        <f t="shared" si="7"/>
        <v>2.1318767925230664</v>
      </c>
      <c r="V40" s="87">
        <f>分析係数表!D43</f>
        <v>0.10839694656488549</v>
      </c>
      <c r="W40" s="167">
        <f t="shared" si="8"/>
        <v>0</v>
      </c>
      <c r="X40" s="76">
        <f>分析係数表!E43</f>
        <v>8.9508360596146849E-2</v>
      </c>
      <c r="Y40" s="166">
        <f t="shared" si="9"/>
        <v>0</v>
      </c>
    </row>
    <row r="41" spans="1:25" x14ac:dyDescent="0.2">
      <c r="A41" s="6" t="s">
        <v>341</v>
      </c>
      <c r="B41" s="5" t="s">
        <v>42</v>
      </c>
      <c r="C41" s="90"/>
      <c r="D41" s="76">
        <f>投入係数表!L41</f>
        <v>9.4437623949381437E-5</v>
      </c>
      <c r="E41" s="77">
        <f>$C$14*D41</f>
        <v>9.4437623949381443E-3</v>
      </c>
      <c r="F41" s="76">
        <f>分析係数表!C44</f>
        <v>0.63630612597919289</v>
      </c>
      <c r="G41" s="77">
        <f>E41*F41</f>
        <v>6.0091238641910754E-3</v>
      </c>
      <c r="H41" s="77">
        <v>1.242279689048716E-2</v>
      </c>
      <c r="I41" s="77">
        <f>C41+H41</f>
        <v>1.242279689048716E-2</v>
      </c>
      <c r="J41" s="76">
        <f>分析係数表!G44</f>
        <v>0.27264053101016389</v>
      </c>
      <c r="K41" s="78">
        <f>I41*J41</f>
        <v>3.3869579408538318E-3</v>
      </c>
      <c r="L41" s="79"/>
      <c r="M41" s="80"/>
      <c r="N41" s="81">
        <f>分析係数表!H44</f>
        <v>0.11349043608928404</v>
      </c>
      <c r="O41" s="82">
        <f t="shared" si="4"/>
        <v>1.8676870607683889</v>
      </c>
      <c r="P41" s="76">
        <f>分析係数表!C44</f>
        <v>0.63630612597919289</v>
      </c>
      <c r="Q41" s="82">
        <f>O41*P41</f>
        <v>1.188420718178999</v>
      </c>
      <c r="R41" s="83">
        <v>1.2117397589706742</v>
      </c>
      <c r="S41" s="84">
        <f>I41+R41</f>
        <v>1.2241625558611613</v>
      </c>
      <c r="T41" s="85">
        <f>分析係数表!F44</f>
        <v>0.52896909354905619</v>
      </c>
      <c r="U41" s="86">
        <f t="shared" si="7"/>
        <v>0.64754415753057437</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投入係数表!L42</f>
        <v>2.4553782226839171E-4</v>
      </c>
      <c r="E42" s="77">
        <f>$C$14*D42</f>
        <v>2.4553782226839172E-2</v>
      </c>
      <c r="F42" s="76">
        <f>分析係数表!C45</f>
        <v>1</v>
      </c>
      <c r="G42" s="77">
        <f>E42*F42</f>
        <v>2.4553782226839172E-2</v>
      </c>
      <c r="H42" s="77">
        <v>4.622860801332649E-2</v>
      </c>
      <c r="I42" s="77">
        <f>C42+H42</f>
        <v>4.622860801332649E-2</v>
      </c>
      <c r="J42" s="76">
        <f>分析係数表!G45</f>
        <v>0</v>
      </c>
      <c r="K42" s="78">
        <f>I42*J42</f>
        <v>0</v>
      </c>
      <c r="L42" s="79"/>
      <c r="M42" s="80"/>
      <c r="N42" s="81">
        <f>分析係数表!H45</f>
        <v>0</v>
      </c>
      <c r="O42" s="82">
        <f t="shared" si="4"/>
        <v>0</v>
      </c>
      <c r="P42" s="76">
        <f>分析係数表!C45</f>
        <v>1</v>
      </c>
      <c r="Q42" s="82">
        <f>O42*P42</f>
        <v>0</v>
      </c>
      <c r="R42" s="83">
        <v>2.3479863829929636E-2</v>
      </c>
      <c r="S42" s="84">
        <f>I42+R42</f>
        <v>6.9708471843256126E-2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投入係数表!L43</f>
        <v>2.7386910945320616E-3</v>
      </c>
      <c r="E43" s="77">
        <f>$C$14*D43</f>
        <v>0.27386910945320614</v>
      </c>
      <c r="F43" s="76">
        <f>分析係数表!C46</f>
        <v>0.4351527731358511</v>
      </c>
      <c r="G43" s="77">
        <f>E43*F43</f>
        <v>0.11917490245480858</v>
      </c>
      <c r="H43" s="77">
        <v>0.15869994835394752</v>
      </c>
      <c r="I43" s="77">
        <f>C43+H43</f>
        <v>0.15869994835394752</v>
      </c>
      <c r="J43" s="76">
        <f>分析係数表!G46</f>
        <v>9.2768120033880526E-3</v>
      </c>
      <c r="K43" s="78">
        <f>I43*J43</f>
        <v>1.4722295858269644E-3</v>
      </c>
      <c r="L43" s="79"/>
      <c r="M43" s="80"/>
      <c r="N43" s="81">
        <f>分析係数表!H46</f>
        <v>2.189916413611746E-2</v>
      </c>
      <c r="O43" s="82">
        <f t="shared" si="4"/>
        <v>0.36038971131005859</v>
      </c>
      <c r="P43" s="76">
        <f>分析係数表!C46</f>
        <v>0.4351527731358511</v>
      </c>
      <c r="Q43" s="82">
        <f>O43*P43</f>
        <v>0.1568245822862008</v>
      </c>
      <c r="R43" s="83">
        <v>0.18672144449512854</v>
      </c>
      <c r="S43" s="84">
        <f>I43+R43</f>
        <v>0.34542139284907603</v>
      </c>
      <c r="T43" s="85">
        <f>分析係数表!F46</f>
        <v>0.31347557778405194</v>
      </c>
      <c r="U43" s="86">
        <f t="shared" si="7"/>
        <v>0.10828117070233609</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投入係数表!L44</f>
        <v>0.62625365945792799</v>
      </c>
      <c r="E44" s="91">
        <f>SUM(E5:E43)</f>
        <v>62.625365945792794</v>
      </c>
      <c r="F44" s="92">
        <f>分析係数表!C47</f>
        <v>0.50215200620282352</v>
      </c>
      <c r="G44" s="91">
        <f>SUM(G5:G43)</f>
        <v>12.752370289819993</v>
      </c>
      <c r="H44" s="91">
        <f>SUM(H5:H43)</f>
        <v>15.543743894957165</v>
      </c>
      <c r="I44" s="91">
        <f>SUM(I5:I43)</f>
        <v>115.54374389495715</v>
      </c>
      <c r="J44" s="92">
        <f>分析係数表!G47</f>
        <v>0.20854392305328981</v>
      </c>
      <c r="K44" s="93">
        <f>SUM(K5:K43)</f>
        <v>26.232910699598836</v>
      </c>
      <c r="L44" s="94">
        <f>最終需要_まとめ!$L$33</f>
        <v>0.62733333333333341</v>
      </c>
      <c r="M44" s="91">
        <f>K44*L44</f>
        <v>16.456779312215005</v>
      </c>
      <c r="N44" s="95">
        <f>分析係数表!H47</f>
        <v>1</v>
      </c>
      <c r="O44" s="96">
        <f>SUM(O5:O43)</f>
        <v>16.456779312215005</v>
      </c>
      <c r="P44" s="92">
        <f>分析係数表!C47</f>
        <v>0.50215200620282352</v>
      </c>
      <c r="Q44" s="96">
        <f>SUM(Q5:Q43)</f>
        <v>9.8897719014115388</v>
      </c>
      <c r="R44" s="91">
        <f>SUM(R5:R43)</f>
        <v>11.979301397905967</v>
      </c>
      <c r="S44" s="97">
        <f>SUM(S5:S43)</f>
        <v>127.52304529286312</v>
      </c>
      <c r="T44" s="98">
        <f>分析係数表!F47</f>
        <v>0.44541069554230517</v>
      </c>
      <c r="U44" s="99">
        <f>SUM(U5:U43)</f>
        <v>51.096513926829431</v>
      </c>
      <c r="V44" s="100">
        <f>分析係数表!D47</f>
        <v>5.4742347785855433E-2</v>
      </c>
      <c r="W44" s="164">
        <f>SUM(W5:W43)</f>
        <v>5</v>
      </c>
      <c r="X44" s="92">
        <f>分析係数表!E47</f>
        <v>4.5721861365849166E-2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242</v>
      </c>
      <c r="S2" s="3" t="s">
        <v>153</v>
      </c>
      <c r="U2" s="64" t="s">
        <v>210</v>
      </c>
      <c r="W2" s="3" t="s">
        <v>130</v>
      </c>
      <c r="Y2" s="3" t="s">
        <v>154</v>
      </c>
    </row>
    <row r="3" spans="1:25" ht="44" x14ac:dyDescent="0.2">
      <c r="B3" s="65"/>
      <c r="C3" s="66" t="s">
        <v>228</v>
      </c>
      <c r="D3" s="66" t="s">
        <v>243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投入係数表!M5</f>
        <v>1.4574426739214925E-4</v>
      </c>
      <c r="E5" s="77">
        <f t="shared" ref="E5:E38" si="0">$C$15*D5</f>
        <v>1.4574426739214925E-2</v>
      </c>
      <c r="F5" s="76">
        <f>分析係数表!C8</f>
        <v>8.4659786601364306E-2</v>
      </c>
      <c r="G5" s="77">
        <f t="shared" ref="G5:G38" si="1">E5*F5</f>
        <v>1.2338678575791533E-3</v>
      </c>
      <c r="H5" s="77">
        <f t="array" ref="H5:H43">MMULT(逆行列係数!C5:AO43,'11'!G5:G43)</f>
        <v>1.7182077085998685E-3</v>
      </c>
      <c r="I5" s="77">
        <f t="shared" ref="I5:I38" si="2">C5+H5</f>
        <v>1.7182077085998685E-3</v>
      </c>
      <c r="J5" s="76">
        <f>分析係数表!G8</f>
        <v>0.11977611940298508</v>
      </c>
      <c r="K5" s="78">
        <f t="shared" ref="K5:K38" si="3">I5*J5</f>
        <v>2.0580025166438723E-4</v>
      </c>
      <c r="L5" s="79" t="s">
        <v>183</v>
      </c>
      <c r="M5" s="80" t="s">
        <v>183</v>
      </c>
      <c r="N5" s="81">
        <f>分析係数表!H8</f>
        <v>1.0788748708637261E-2</v>
      </c>
      <c r="O5" s="82">
        <f t="shared" ref="O5:O43" si="4">$M$44*N5</f>
        <v>0.18191082508854395</v>
      </c>
      <c r="P5" s="76">
        <f>分析係数表!C8</f>
        <v>8.4659786601364306E-2</v>
      </c>
      <c r="Q5" s="82">
        <f t="shared" ref="Q5:Q38" si="5">O5*P5</f>
        <v>1.5400531632474238E-2</v>
      </c>
      <c r="R5" s="83">
        <f t="array" ref="R5:R43">MMULT(逆行列係数!C5:AO43,'11'!Q5:Q43)</f>
        <v>1.9993460321539286E-2</v>
      </c>
      <c r="S5" s="84">
        <f t="shared" ref="S5:S38" si="6">I5+R5</f>
        <v>2.1711668030139155E-2</v>
      </c>
      <c r="T5" s="85">
        <f>分析係数表!F8</f>
        <v>0.4513681592039801</v>
      </c>
      <c r="U5" s="86">
        <f t="shared" ref="U5:U43" si="7">S5*T5</f>
        <v>9.7999556320118152E-3</v>
      </c>
      <c r="V5" s="87">
        <f>分析係数表!D8</f>
        <v>0.27985074626865669</v>
      </c>
      <c r="W5" s="167">
        <f t="shared" ref="W5:W43" si="8">ROUND(S5*V5,0)</f>
        <v>0</v>
      </c>
      <c r="X5" s="76">
        <f>分析係数表!E8</f>
        <v>0.11442786069651742</v>
      </c>
      <c r="Y5" s="166">
        <f t="shared" ref="Y5:Y43" si="9">ROUND(S5*X5,0)</f>
        <v>0</v>
      </c>
    </row>
    <row r="6" spans="1:25" x14ac:dyDescent="0.2">
      <c r="A6" s="6" t="s">
        <v>220</v>
      </c>
      <c r="B6" s="5" t="s">
        <v>266</v>
      </c>
      <c r="C6" s="90"/>
      <c r="D6" s="76">
        <f>投入係数表!M6</f>
        <v>0</v>
      </c>
      <c r="E6" s="77">
        <f t="shared" si="0"/>
        <v>0</v>
      </c>
      <c r="F6" s="76">
        <f>分析係数表!C9</f>
        <v>0.31916038751345532</v>
      </c>
      <c r="G6" s="77">
        <f t="shared" si="1"/>
        <v>0</v>
      </c>
      <c r="H6" s="77">
        <v>1.0994970514611674E-3</v>
      </c>
      <c r="I6" s="77">
        <f t="shared" si="2"/>
        <v>1.0994970514611674E-3</v>
      </c>
      <c r="J6" s="76">
        <f>分析係数表!G9</f>
        <v>0.24726134585289514</v>
      </c>
      <c r="K6" s="78">
        <f t="shared" si="3"/>
        <v>2.7186312070557814E-4</v>
      </c>
      <c r="L6" s="79"/>
      <c r="M6" s="80"/>
      <c r="N6" s="81">
        <f>分析係数表!H9</f>
        <v>5.7211282597126128E-4</v>
      </c>
      <c r="O6" s="82">
        <f t="shared" si="4"/>
        <v>9.646486263309802E-3</v>
      </c>
      <c r="P6" s="76">
        <f>分析係数表!C9</f>
        <v>0.31916038751345532</v>
      </c>
      <c r="Q6" s="82">
        <f t="shared" si="5"/>
        <v>3.0787762939411801E-3</v>
      </c>
      <c r="R6" s="83">
        <v>3.7419836753760974E-3</v>
      </c>
      <c r="S6" s="84">
        <f t="shared" si="6"/>
        <v>4.8414807268372644E-3</v>
      </c>
      <c r="T6" s="85">
        <f>分析係数表!F9</f>
        <v>0.67449139280125192</v>
      </c>
      <c r="U6" s="86">
        <f t="shared" si="7"/>
        <v>3.2655370786648838E-3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投入係数表!M7</f>
        <v>0</v>
      </c>
      <c r="E7" s="77">
        <f t="shared" si="0"/>
        <v>0</v>
      </c>
      <c r="F7" s="76">
        <f>分析係数表!C10</f>
        <v>0.62166360683519284</v>
      </c>
      <c r="G7" s="77">
        <f t="shared" si="1"/>
        <v>0</v>
      </c>
      <c r="H7" s="77">
        <v>1.3662405417822494E-3</v>
      </c>
      <c r="I7" s="77">
        <f t="shared" si="2"/>
        <v>1.3662405417822494E-3</v>
      </c>
      <c r="J7" s="76">
        <f>分析係数表!G10</f>
        <v>0.1793598233995585</v>
      </c>
      <c r="K7" s="78">
        <f t="shared" si="3"/>
        <v>2.450486622953814E-4</v>
      </c>
      <c r="L7" s="79"/>
      <c r="M7" s="80"/>
      <c r="N7" s="81">
        <f>分析係数表!H10</f>
        <v>1.0737876843126819E-3</v>
      </c>
      <c r="O7" s="82">
        <f t="shared" si="4"/>
        <v>1.8105306639208001E-2</v>
      </c>
      <c r="P7" s="76">
        <f>分析係数表!C10</f>
        <v>0.62166360683519284</v>
      </c>
      <c r="Q7" s="82">
        <f t="shared" si="5"/>
        <v>1.1255410228187209E-2</v>
      </c>
      <c r="R7" s="83">
        <v>1.7796986222130471E-2</v>
      </c>
      <c r="S7" s="84">
        <f t="shared" si="6"/>
        <v>1.916322676391272E-2</v>
      </c>
      <c r="T7" s="85">
        <f>分析係数表!F10</f>
        <v>0.51894775570272256</v>
      </c>
      <c r="U7" s="86">
        <f t="shared" si="7"/>
        <v>9.9447135211548528E-3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投入係数表!M8</f>
        <v>6.8694131364166341E-2</v>
      </c>
      <c r="E8" s="77">
        <f t="shared" si="0"/>
        <v>6.8694131364166342</v>
      </c>
      <c r="F8" s="76">
        <f>分析係数表!C11</f>
        <v>1.1338376983330734E-2</v>
      </c>
      <c r="G8" s="77">
        <f t="shared" si="1"/>
        <v>7.7887995794936146E-2</v>
      </c>
      <c r="H8" s="77">
        <v>0.10728629729884628</v>
      </c>
      <c r="I8" s="77">
        <f t="shared" si="2"/>
        <v>0.10728629729884628</v>
      </c>
      <c r="J8" s="76">
        <f>分析係数表!G11</f>
        <v>0.33809183916250296</v>
      </c>
      <c r="K8" s="78">
        <f t="shared" si="3"/>
        <v>3.6272621570702011E-2</v>
      </c>
      <c r="L8" s="79"/>
      <c r="M8" s="80"/>
      <c r="N8" s="81">
        <f>分析係数表!H11</f>
        <v>-1.9566102119400181E-5</v>
      </c>
      <c r="O8" s="82">
        <f t="shared" si="4"/>
        <v>-3.2990719094766767E-4</v>
      </c>
      <c r="P8" s="76">
        <f>分析係数表!C11</f>
        <v>1.1338376983330734E-2</v>
      </c>
      <c r="Q8" s="82">
        <f t="shared" si="5"/>
        <v>-3.7406121004763324E-6</v>
      </c>
      <c r="R8" s="83">
        <v>2.5293545061973125E-3</v>
      </c>
      <c r="S8" s="84">
        <f t="shared" si="6"/>
        <v>0.1098156518050436</v>
      </c>
      <c r="T8" s="85">
        <f>分析係数表!F11</f>
        <v>0.55864858434451581</v>
      </c>
      <c r="U8" s="86">
        <f t="shared" si="7"/>
        <v>6.134835841975788E-2</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投入係数表!M9</f>
        <v>4.858142246404975E-4</v>
      </c>
      <c r="E9" s="77">
        <f t="shared" si="0"/>
        <v>4.8581422464049749E-2</v>
      </c>
      <c r="F9" s="76">
        <f>分析係数表!C12</f>
        <v>8.477574226152873E-2</v>
      </c>
      <c r="G9" s="77">
        <f t="shared" si="1"/>
        <v>4.1185261495107232E-3</v>
      </c>
      <c r="H9" s="77">
        <v>4.9138200916848838E-3</v>
      </c>
      <c r="I9" s="77">
        <f t="shared" si="2"/>
        <v>4.9138200916848838E-3</v>
      </c>
      <c r="J9" s="76">
        <f>分析係数表!G12</f>
        <v>0.1365084958708076</v>
      </c>
      <c r="K9" s="78">
        <f t="shared" si="3"/>
        <v>6.7077818969565742E-4</v>
      </c>
      <c r="L9" s="79"/>
      <c r="M9" s="80"/>
      <c r="N9" s="81">
        <f>分析係数表!H12</f>
        <v>8.9702751776602072E-2</v>
      </c>
      <c r="O9" s="82">
        <f t="shared" si="4"/>
        <v>1.512492507618677</v>
      </c>
      <c r="P9" s="76">
        <f>分析係数表!C12</f>
        <v>8.477574226152873E-2</v>
      </c>
      <c r="Q9" s="82">
        <f t="shared" si="5"/>
        <v>0.12822267499837425</v>
      </c>
      <c r="R9" s="83">
        <v>0.14547158141662081</v>
      </c>
      <c r="S9" s="84">
        <f t="shared" si="6"/>
        <v>0.1503854015083057</v>
      </c>
      <c r="T9" s="85">
        <f>分析係数表!F12</f>
        <v>0.34033278686012841</v>
      </c>
      <c r="U9" s="86">
        <f t="shared" si="7"/>
        <v>5.1181082798401042E-2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投入係数表!M10</f>
        <v>3.4006995724834821E-3</v>
      </c>
      <c r="E10" s="77">
        <f t="shared" si="0"/>
        <v>0.34006995724834821</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0.2400932572840746</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投入係数表!M11</f>
        <v>2.074426739214924E-2</v>
      </c>
      <c r="E11" s="77">
        <f t="shared" si="0"/>
        <v>2.0744267392149238</v>
      </c>
      <c r="F11" s="76">
        <f>分析係数表!C14</f>
        <v>0.10751143043762246</v>
      </c>
      <c r="G11" s="77">
        <f t="shared" si="1"/>
        <v>0.22302458607104927</v>
      </c>
      <c r="H11" s="77">
        <v>0.2628423092055111</v>
      </c>
      <c r="I11" s="77">
        <f t="shared" si="2"/>
        <v>0.2628423092055111</v>
      </c>
      <c r="J11" s="76">
        <f>分析係数表!G14</f>
        <v>0.16229985443959244</v>
      </c>
      <c r="K11" s="78">
        <f t="shared" si="3"/>
        <v>4.2659268524620798E-2</v>
      </c>
      <c r="L11" s="79"/>
      <c r="M11" s="80"/>
      <c r="N11" s="81">
        <f>分析係数表!H14</f>
        <v>1.1512694487055067E-3</v>
      </c>
      <c r="O11" s="82">
        <f t="shared" si="4"/>
        <v>1.9411739115360763E-2</v>
      </c>
      <c r="P11" s="76">
        <f>分析係数表!C14</f>
        <v>0.10751143043762246</v>
      </c>
      <c r="Q11" s="82">
        <f t="shared" si="5"/>
        <v>2.0869838395743837E-3</v>
      </c>
      <c r="R11" s="83">
        <v>1.2363028475044372E-2</v>
      </c>
      <c r="S11" s="84">
        <f t="shared" si="6"/>
        <v>0.2752053376805555</v>
      </c>
      <c r="T11" s="85">
        <f>分析係数表!F14</f>
        <v>0.30163027656477437</v>
      </c>
      <c r="U11" s="86">
        <f t="shared" si="7"/>
        <v>8.3010262116688077E-2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投入係数表!M12</f>
        <v>3.493004275165177E-2</v>
      </c>
      <c r="E12" s="77">
        <f t="shared" si="0"/>
        <v>3.4930042751651769</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0.13866659049912367</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投入係数表!M13</f>
        <v>2.2638942868247181E-2</v>
      </c>
      <c r="E13" s="77">
        <f t="shared" si="0"/>
        <v>2.2638942868247183</v>
      </c>
      <c r="F13" s="76">
        <f>分析係数表!C16</f>
        <v>7.3204631810756426E-2</v>
      </c>
      <c r="G13" s="77">
        <f t="shared" si="1"/>
        <v>0.16572754772547851</v>
      </c>
      <c r="H13" s="77">
        <v>0.20333546344908343</v>
      </c>
      <c r="I13" s="77">
        <f t="shared" si="2"/>
        <v>0.20333546344908343</v>
      </c>
      <c r="J13" s="76">
        <f>分析係数表!G16</f>
        <v>3.3405954974582423E-2</v>
      </c>
      <c r="K13" s="78">
        <f t="shared" si="3"/>
        <v>6.7926153367159313E-3</v>
      </c>
      <c r="L13" s="79"/>
      <c r="M13" s="80"/>
      <c r="N13" s="81">
        <f>分析係数表!H16</f>
        <v>1.6620229784303289E-2</v>
      </c>
      <c r="O13" s="82">
        <f t="shared" si="4"/>
        <v>0.28023636427858678</v>
      </c>
      <c r="P13" s="76">
        <f>分析係数表!C16</f>
        <v>7.3204631810756426E-2</v>
      </c>
      <c r="Q13" s="82">
        <f t="shared" si="5"/>
        <v>2.051459986699896E-2</v>
      </c>
      <c r="R13" s="83">
        <v>2.6193858759978528E-2</v>
      </c>
      <c r="S13" s="84">
        <f t="shared" si="6"/>
        <v>0.22952932220906197</v>
      </c>
      <c r="T13" s="85">
        <f>分析係数表!F16</f>
        <v>0.2888106809675437</v>
      </c>
      <c r="U13" s="86">
        <f t="shared" si="7"/>
        <v>6.6290519849217938E-2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投入係数表!M14</f>
        <v>7.8701904391760592E-3</v>
      </c>
      <c r="E14" s="77">
        <f t="shared" si="0"/>
        <v>0.78701904391760591</v>
      </c>
      <c r="F14" s="76">
        <f>分析係数表!C17</f>
        <v>9.4677137870855188E-2</v>
      </c>
      <c r="G14" s="77">
        <f t="shared" si="1"/>
        <v>7.4512710527975812E-2</v>
      </c>
      <c r="H14" s="77">
        <v>9.148047201916365E-2</v>
      </c>
      <c r="I14" s="77">
        <f t="shared" si="2"/>
        <v>9.148047201916365E-2</v>
      </c>
      <c r="J14" s="76">
        <f>分析係数表!G17</f>
        <v>0.22277835489659081</v>
      </c>
      <c r="K14" s="78">
        <f t="shared" si="3"/>
        <v>2.0379869061592885E-2</v>
      </c>
      <c r="L14" s="79"/>
      <c r="M14" s="80"/>
      <c r="N14" s="81">
        <f>分析係数表!H17</f>
        <v>2.9857871834204678E-3</v>
      </c>
      <c r="O14" s="82">
        <f t="shared" si="4"/>
        <v>5.0343837338614084E-2</v>
      </c>
      <c r="P14" s="76">
        <f>分析係数表!C17</f>
        <v>9.4677137870855188E-2</v>
      </c>
      <c r="Q14" s="82">
        <f t="shared" si="5"/>
        <v>4.7664104286558725E-3</v>
      </c>
      <c r="R14" s="83">
        <v>1.1337613620539481E-2</v>
      </c>
      <c r="S14" s="84">
        <f t="shared" si="6"/>
        <v>0.10281808563970313</v>
      </c>
      <c r="T14" s="85">
        <f>分析係数表!F17</f>
        <v>0.35642648030975543</v>
      </c>
      <c r="U14" s="86">
        <f t="shared" si="7"/>
        <v>3.6647088376746392E-2</v>
      </c>
      <c r="V14" s="87">
        <f>分析係数表!D17</f>
        <v>4.0948153744451793E-2</v>
      </c>
      <c r="W14" s="167">
        <f t="shared" si="8"/>
        <v>0</v>
      </c>
      <c r="X14" s="76">
        <f>分析係数表!E17</f>
        <v>3.8719425819246388E-2</v>
      </c>
      <c r="Y14" s="166">
        <f t="shared" si="9"/>
        <v>0</v>
      </c>
    </row>
    <row r="15" spans="1:25" x14ac:dyDescent="0.2">
      <c r="A15" s="6" t="s">
        <v>3</v>
      </c>
      <c r="B15" s="5" t="s">
        <v>31</v>
      </c>
      <c r="C15" s="75">
        <f>最終需要_まとめ!C16</f>
        <v>100</v>
      </c>
      <c r="D15" s="76">
        <f>投入係数表!M15</f>
        <v>8.6960746210649045E-2</v>
      </c>
      <c r="E15" s="77">
        <f t="shared" si="0"/>
        <v>8.6960746210649038</v>
      </c>
      <c r="F15" s="76">
        <f>分析係数表!C18</f>
        <v>9.0734209682590605E-2</v>
      </c>
      <c r="G15" s="77">
        <f t="shared" si="1"/>
        <v>0.78903145808315767</v>
      </c>
      <c r="H15" s="77">
        <v>0.80074428606535941</v>
      </c>
      <c r="I15" s="77">
        <f t="shared" si="2"/>
        <v>100.80074428606535</v>
      </c>
      <c r="J15" s="76">
        <f>分析係数表!G18</f>
        <v>0.21565293431791682</v>
      </c>
      <c r="K15" s="78">
        <f t="shared" si="3"/>
        <v>21.737976286719981</v>
      </c>
      <c r="L15" s="79"/>
      <c r="M15" s="80"/>
      <c r="N15" s="81">
        <f>分析係数表!H18</f>
        <v>4.3984597564411608E-4</v>
      </c>
      <c r="O15" s="82">
        <f t="shared" si="4"/>
        <v>7.4163136525035684E-3</v>
      </c>
      <c r="P15" s="76">
        <f>分析係数表!C18</f>
        <v>9.0734209682590605E-2</v>
      </c>
      <c r="Q15" s="82">
        <f t="shared" si="5"/>
        <v>6.7291335801811822E-4</v>
      </c>
      <c r="R15" s="83">
        <v>1.9469266706131079E-3</v>
      </c>
      <c r="S15" s="84">
        <f t="shared" si="6"/>
        <v>100.80269121273597</v>
      </c>
      <c r="T15" s="85">
        <f>分析係数表!F18</f>
        <v>0.45924018655266224</v>
      </c>
      <c r="U15" s="86">
        <f t="shared" si="7"/>
        <v>46.292646717547271</v>
      </c>
      <c r="V15" s="87">
        <f>分析係数表!D18</f>
        <v>6.0775359502526237E-2</v>
      </c>
      <c r="W15" s="167">
        <f t="shared" si="8"/>
        <v>6</v>
      </c>
      <c r="X15" s="76">
        <f>分析係数表!E18</f>
        <v>6.0046638165565484E-2</v>
      </c>
      <c r="Y15" s="166">
        <f t="shared" si="9"/>
        <v>6</v>
      </c>
    </row>
    <row r="16" spans="1:25" x14ac:dyDescent="0.2">
      <c r="A16" s="6" t="s">
        <v>4</v>
      </c>
      <c r="B16" s="5" t="s">
        <v>32</v>
      </c>
      <c r="C16" s="90"/>
      <c r="D16" s="76">
        <f>投入係数表!M16</f>
        <v>8.4531675087446568E-3</v>
      </c>
      <c r="E16" s="77">
        <f t="shared" si="0"/>
        <v>0.84531675087446567</v>
      </c>
      <c r="F16" s="76">
        <f>分析係数表!C19</f>
        <v>0.38367313932924796</v>
      </c>
      <c r="G16" s="77">
        <f t="shared" si="1"/>
        <v>0.32432533153560605</v>
      </c>
      <c r="H16" s="77">
        <v>0.44622802150326818</v>
      </c>
      <c r="I16" s="77">
        <f t="shared" si="2"/>
        <v>0.44622802150326818</v>
      </c>
      <c r="J16" s="76">
        <f>分析係数表!G19</f>
        <v>5.766363928853338E-2</v>
      </c>
      <c r="K16" s="78">
        <f t="shared" si="3"/>
        <v>2.5731131672400372E-2</v>
      </c>
      <c r="L16" s="79"/>
      <c r="M16" s="80"/>
      <c r="N16" s="81">
        <f>分析係数表!H19</f>
        <v>-1.1191810412296904E-4</v>
      </c>
      <c r="O16" s="82">
        <f t="shared" si="4"/>
        <v>-1.887069132220659E-3</v>
      </c>
      <c r="P16" s="76">
        <f>分析係数表!C19</f>
        <v>0.38367313932924796</v>
      </c>
      <c r="Q16" s="82">
        <f t="shared" si="5"/>
        <v>-7.2401773809041992E-4</v>
      </c>
      <c r="R16" s="83">
        <v>6.4627104251963946E-3</v>
      </c>
      <c r="S16" s="84">
        <f t="shared" si="6"/>
        <v>0.4526907319284646</v>
      </c>
      <c r="T16" s="85">
        <f>分析係数表!F19</f>
        <v>0.24005843022564122</v>
      </c>
      <c r="U16" s="86">
        <f t="shared" si="7"/>
        <v>0.10867222648444377</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投入係数表!M17</f>
        <v>1.0347842984842596E-2</v>
      </c>
      <c r="E17" s="77">
        <f t="shared" si="0"/>
        <v>1.0347842984842597</v>
      </c>
      <c r="F17" s="76">
        <f>分析係数表!C20</f>
        <v>5.6760594962254274E-2</v>
      </c>
      <c r="G17" s="77">
        <f t="shared" si="1"/>
        <v>5.8734972439565492E-2</v>
      </c>
      <c r="H17" s="77">
        <v>6.2991312264978602E-2</v>
      </c>
      <c r="I17" s="77">
        <f t="shared" si="2"/>
        <v>6.2991312264978602E-2</v>
      </c>
      <c r="J17" s="76">
        <f>分析係数表!G20</f>
        <v>0.10000544691976687</v>
      </c>
      <c r="K17" s="78">
        <f t="shared" si="3"/>
        <v>6.2994743351217778E-3</v>
      </c>
      <c r="L17" s="79"/>
      <c r="M17" s="80"/>
      <c r="N17" s="81">
        <f>分析係数表!H20</f>
        <v>5.4785085934320511E-4</v>
      </c>
      <c r="O17" s="82">
        <f t="shared" si="4"/>
        <v>9.2374013465346943E-3</v>
      </c>
      <c r="P17" s="76">
        <f>分析係数表!C20</f>
        <v>5.6760594962254274E-2</v>
      </c>
      <c r="Q17" s="82">
        <f t="shared" si="5"/>
        <v>5.2432039633443803E-4</v>
      </c>
      <c r="R17" s="83">
        <v>1.7529601502063331E-3</v>
      </c>
      <c r="S17" s="84">
        <f t="shared" si="6"/>
        <v>6.4744272415184934E-2</v>
      </c>
      <c r="T17" s="85">
        <f>分析係数表!F20</f>
        <v>0.22277901846505802</v>
      </c>
      <c r="U17" s="86">
        <f t="shared" si="7"/>
        <v>1.4423665459889231E-2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投入係数表!M18</f>
        <v>1.1076564321803343E-2</v>
      </c>
      <c r="E18" s="77">
        <f t="shared" si="0"/>
        <v>1.1076564321803344</v>
      </c>
      <c r="F18" s="76">
        <f>分析係数表!C21</f>
        <v>0.13737850556345566</v>
      </c>
      <c r="G18" s="77">
        <f t="shared" si="1"/>
        <v>0.15216818533068352</v>
      </c>
      <c r="H18" s="77">
        <v>0.17105022613975443</v>
      </c>
      <c r="I18" s="77">
        <f t="shared" si="2"/>
        <v>0.17105022613975443</v>
      </c>
      <c r="J18" s="76">
        <f>分析係数表!G21</f>
        <v>0.2851571527617287</v>
      </c>
      <c r="K18" s="78">
        <f t="shared" si="3"/>
        <v>4.8776195465262191E-2</v>
      </c>
      <c r="L18" s="79"/>
      <c r="M18" s="80"/>
      <c r="N18" s="81">
        <f>分析係数表!H21</f>
        <v>9.156935791879285E-4</v>
      </c>
      <c r="O18" s="82">
        <f t="shared" si="4"/>
        <v>1.5439656536350847E-2</v>
      </c>
      <c r="P18" s="76">
        <f>分析係数表!C21</f>
        <v>0.13737850556345566</v>
      </c>
      <c r="Q18" s="82">
        <f t="shared" si="5"/>
        <v>2.1210769413769195E-3</v>
      </c>
      <c r="R18" s="83">
        <v>6.527518455916515E-3</v>
      </c>
      <c r="S18" s="84">
        <f t="shared" si="6"/>
        <v>0.17757774459567094</v>
      </c>
      <c r="T18" s="85">
        <f>分析係数表!F21</f>
        <v>0.4258002079963023</v>
      </c>
      <c r="U18" s="86">
        <f t="shared" si="7"/>
        <v>7.5612640584350937E-2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投入係数表!M19</f>
        <v>2.2347454333462883E-3</v>
      </c>
      <c r="E19" s="77">
        <f t="shared" si="0"/>
        <v>0.22347454333462882</v>
      </c>
      <c r="F19" s="76">
        <f>分析係数表!C22</f>
        <v>5.5142937219730959E-2</v>
      </c>
      <c r="G19" s="77">
        <f t="shared" si="1"/>
        <v>1.2323042713309482E-2</v>
      </c>
      <c r="H19" s="77">
        <v>1.5682758953814806E-2</v>
      </c>
      <c r="I19" s="77">
        <f t="shared" si="2"/>
        <v>1.5682758953814806E-2</v>
      </c>
      <c r="J19" s="76">
        <f>分析係数表!G22</f>
        <v>0.19463487332339791</v>
      </c>
      <c r="K19" s="78">
        <f t="shared" si="3"/>
        <v>3.0524118023371291E-3</v>
      </c>
      <c r="L19" s="79"/>
      <c r="M19" s="80"/>
      <c r="N19" s="81">
        <f>分析係数表!H22</f>
        <v>4.3045424662680399E-5</v>
      </c>
      <c r="O19" s="82">
        <f t="shared" si="4"/>
        <v>7.2579582008486883E-4</v>
      </c>
      <c r="P19" s="76">
        <f>分析係数表!C22</f>
        <v>5.5142937219730959E-2</v>
      </c>
      <c r="Q19" s="82">
        <f t="shared" si="5"/>
        <v>4.0022513341283067E-5</v>
      </c>
      <c r="R19" s="83">
        <v>8.3893609644877223E-4</v>
      </c>
      <c r="S19" s="84">
        <f t="shared" si="6"/>
        <v>1.6521695050263577E-2</v>
      </c>
      <c r="T19" s="85">
        <f>分析係数表!F22</f>
        <v>0.4128663686040735</v>
      </c>
      <c r="U19" s="86">
        <f t="shared" si="7"/>
        <v>6.8212522385862184E-3</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投入係数表!M20</f>
        <v>1.4574426739214924E-3</v>
      </c>
      <c r="E20" s="77">
        <f t="shared" si="0"/>
        <v>0.14574426739214924</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4.2228120441301461E-4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投入係数表!M21</f>
        <v>0</v>
      </c>
      <c r="E21" s="77">
        <f t="shared" si="0"/>
        <v>0</v>
      </c>
      <c r="F21" s="76">
        <f>分析係数表!C24</f>
        <v>1</v>
      </c>
      <c r="G21" s="77">
        <f t="shared" si="1"/>
        <v>0</v>
      </c>
      <c r="H21" s="77">
        <v>5.0256449447636006E-2</v>
      </c>
      <c r="I21" s="77">
        <f t="shared" si="2"/>
        <v>5.0256449447636006E-2</v>
      </c>
      <c r="J21" s="76">
        <f>分析係数表!G24</f>
        <v>0.20831345678476951</v>
      </c>
      <c r="K21" s="78">
        <f t="shared" si="3"/>
        <v>1.0469094710166077E-2</v>
      </c>
      <c r="L21" s="79"/>
      <c r="M21" s="80"/>
      <c r="N21" s="81">
        <f>分析係数表!H24</f>
        <v>3.2557993926681905E-4</v>
      </c>
      <c r="O21" s="82">
        <f t="shared" si="4"/>
        <v>5.4896556573691899E-3</v>
      </c>
      <c r="P21" s="76">
        <f>分析係数表!C24</f>
        <v>1</v>
      </c>
      <c r="Q21" s="82">
        <f t="shared" si="5"/>
        <v>5.4896556573691899E-3</v>
      </c>
      <c r="R21" s="83">
        <v>2.8965948068608745E-2</v>
      </c>
      <c r="S21" s="84">
        <f t="shared" si="6"/>
        <v>7.9222397516244755E-2</v>
      </c>
      <c r="T21" s="85">
        <f>分析係数表!F24</f>
        <v>0.39224380935860187</v>
      </c>
      <c r="U21" s="86">
        <f t="shared" si="7"/>
        <v>3.1074494988293282E-2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投入係数表!M22</f>
        <v>0</v>
      </c>
      <c r="E22" s="77">
        <f t="shared" si="0"/>
        <v>0</v>
      </c>
      <c r="F22" s="76">
        <f>分析係数表!C25</f>
        <v>5.3881637957861162E-2</v>
      </c>
      <c r="G22" s="77">
        <f t="shared" si="1"/>
        <v>0</v>
      </c>
      <c r="H22" s="77">
        <v>5.930180167190568E-3</v>
      </c>
      <c r="I22" s="77">
        <f t="shared" si="2"/>
        <v>5.930180167190568E-3</v>
      </c>
      <c r="J22" s="76">
        <f>分析係数表!G25</f>
        <v>0.19694753074216123</v>
      </c>
      <c r="K22" s="78">
        <f t="shared" si="3"/>
        <v>1.1679343407843192E-3</v>
      </c>
      <c r="L22" s="79"/>
      <c r="M22" s="80"/>
      <c r="N22" s="81">
        <f>分析係数表!H25</f>
        <v>5.0793601101962874E-4</v>
      </c>
      <c r="O22" s="82">
        <f t="shared" si="4"/>
        <v>8.564390677001453E-3</v>
      </c>
      <c r="P22" s="76">
        <f>分析係数表!C25</f>
        <v>5.3881637957861162E-2</v>
      </c>
      <c r="Q22" s="82">
        <f t="shared" si="5"/>
        <v>4.6146339778787372E-4</v>
      </c>
      <c r="R22" s="83">
        <v>3.998870449727571E-3</v>
      </c>
      <c r="S22" s="84">
        <f t="shared" si="6"/>
        <v>9.9290506169181399E-3</v>
      </c>
      <c r="T22" s="85">
        <f>分析係数表!F25</f>
        <v>0.35040132853584277</v>
      </c>
      <c r="U22" s="86">
        <f t="shared" si="7"/>
        <v>3.4791525272677456E-3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投入係数表!M23</f>
        <v>4.8581422464049747E-5</v>
      </c>
      <c r="E23" s="77">
        <f t="shared" si="0"/>
        <v>4.8581422464049747E-3</v>
      </c>
      <c r="F23" s="76">
        <f>分析係数表!C26</f>
        <v>0.84177658262309296</v>
      </c>
      <c r="G23" s="77">
        <f t="shared" si="1"/>
        <v>4.0894703780756554E-3</v>
      </c>
      <c r="H23" s="77">
        <v>5.1808920505883808E-2</v>
      </c>
      <c r="I23" s="77">
        <f t="shared" si="2"/>
        <v>5.1808920505883808E-2</v>
      </c>
      <c r="J23" s="76">
        <f>分析係数表!G26</f>
        <v>0.19643330946147433</v>
      </c>
      <c r="K23" s="78">
        <f t="shared" si="3"/>
        <v>1.0176997714597198E-2</v>
      </c>
      <c r="L23" s="79"/>
      <c r="M23" s="80"/>
      <c r="N23" s="81">
        <f>分析係数表!H26</f>
        <v>1.0240897849294056E-2</v>
      </c>
      <c r="O23" s="82">
        <f t="shared" si="4"/>
        <v>0.17267342374200925</v>
      </c>
      <c r="P23" s="76">
        <f>分析係数表!C26</f>
        <v>0.84177658262309296</v>
      </c>
      <c r="Q23" s="82">
        <f t="shared" si="5"/>
        <v>0.14535244454737778</v>
      </c>
      <c r="R23" s="83">
        <v>0.17295107699449572</v>
      </c>
      <c r="S23" s="84">
        <f t="shared" si="6"/>
        <v>0.22475999750037953</v>
      </c>
      <c r="T23" s="85">
        <f>分析係数表!F26</f>
        <v>0.3347664275567348</v>
      </c>
      <c r="U23" s="86">
        <f t="shared" si="7"/>
        <v>7.5242101420862698E-2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投入係数表!M24</f>
        <v>0</v>
      </c>
      <c r="E24" s="77">
        <f t="shared" si="0"/>
        <v>0</v>
      </c>
      <c r="F24" s="76">
        <f>分析係数表!C27</f>
        <v>0.24324710590252963</v>
      </c>
      <c r="G24" s="77">
        <f t="shared" si="1"/>
        <v>0</v>
      </c>
      <c r="H24" s="77">
        <v>2.3355193855838338E-3</v>
      </c>
      <c r="I24" s="77">
        <f t="shared" si="2"/>
        <v>2.3355193855838338E-3</v>
      </c>
      <c r="J24" s="76">
        <f>分析係数表!G27</f>
        <v>0.17095686135274277</v>
      </c>
      <c r="K24" s="78">
        <f t="shared" si="3"/>
        <v>3.9927306378789848E-4</v>
      </c>
      <c r="L24" s="79"/>
      <c r="M24" s="80"/>
      <c r="N24" s="81">
        <f>分析係数表!H27</f>
        <v>1.1085370816767366E-2</v>
      </c>
      <c r="O24" s="82">
        <f t="shared" si="4"/>
        <v>0.18691221810331057</v>
      </c>
      <c r="P24" s="76">
        <f>分析係数表!C27</f>
        <v>0.24324710590252963</v>
      </c>
      <c r="Q24" s="82">
        <f t="shared" si="5"/>
        <v>4.54658561114527E-2</v>
      </c>
      <c r="R24" s="83">
        <v>4.6484941618313701E-2</v>
      </c>
      <c r="S24" s="84">
        <f t="shared" si="6"/>
        <v>4.8820461003897538E-2</v>
      </c>
      <c r="T24" s="85">
        <f>分析係数表!F27</f>
        <v>0.32207527072607844</v>
      </c>
      <c r="U24" s="86">
        <f t="shared" si="7"/>
        <v>1.5723863194802255E-2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投入係数表!M25</f>
        <v>0</v>
      </c>
      <c r="E25" s="77">
        <f t="shared" si="0"/>
        <v>0</v>
      </c>
      <c r="F25" s="76">
        <f>分析係数表!C28</f>
        <v>6.4266243880729879E-2</v>
      </c>
      <c r="G25" s="77">
        <f t="shared" si="1"/>
        <v>0</v>
      </c>
      <c r="H25" s="77">
        <v>1.2920532729374223E-2</v>
      </c>
      <c r="I25" s="77">
        <f t="shared" si="2"/>
        <v>1.2920532729374223E-2</v>
      </c>
      <c r="J25" s="76">
        <f>分析係数表!G28</f>
        <v>0.12485076971410619</v>
      </c>
      <c r="K25" s="78">
        <f t="shared" si="3"/>
        <v>1.613138456378673E-3</v>
      </c>
      <c r="L25" s="79"/>
      <c r="M25" s="80"/>
      <c r="N25" s="81">
        <f>分析係数表!H28</f>
        <v>2.0224305794696803E-2</v>
      </c>
      <c r="O25" s="82">
        <f t="shared" si="4"/>
        <v>0.34100526885114718</v>
      </c>
      <c r="P25" s="76">
        <f>分析係数表!C28</f>
        <v>6.4266243880729879E-2</v>
      </c>
      <c r="Q25" s="82">
        <f t="shared" si="5"/>
        <v>2.1915127772601684E-2</v>
      </c>
      <c r="R25" s="83">
        <v>2.5175466239413764E-2</v>
      </c>
      <c r="S25" s="84">
        <f t="shared" si="6"/>
        <v>3.8095998968787986E-2</v>
      </c>
      <c r="T25" s="85">
        <f>分析係数表!F28</f>
        <v>0.21344643418158971</v>
      </c>
      <c r="U25" s="86">
        <f t="shared" si="7"/>
        <v>8.1314551364733145E-3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投入係数表!M26</f>
        <v>1.0299261562378547E-2</v>
      </c>
      <c r="E26" s="77">
        <f t="shared" si="0"/>
        <v>1.0299261562378548</v>
      </c>
      <c r="F26" s="76">
        <f>分析係数表!C29</f>
        <v>0.2704472217012498</v>
      </c>
      <c r="G26" s="77">
        <f t="shared" si="1"/>
        <v>0.27854066751197515</v>
      </c>
      <c r="H26" s="77">
        <v>0.33991803656918868</v>
      </c>
      <c r="I26" s="77">
        <f t="shared" si="2"/>
        <v>0.33991803656918868</v>
      </c>
      <c r="J26" s="76">
        <f>分析係数表!G29</f>
        <v>0.25613918980110767</v>
      </c>
      <c r="K26" s="78">
        <f t="shared" si="3"/>
        <v>8.7066330485615281E-2</v>
      </c>
      <c r="L26" s="79"/>
      <c r="M26" s="80"/>
      <c r="N26" s="81">
        <f>分析係数表!H29</f>
        <v>1.0092978117271389E-2</v>
      </c>
      <c r="O26" s="82">
        <f t="shared" si="4"/>
        <v>0.17017932537844488</v>
      </c>
      <c r="P26" s="76">
        <f>分析係数表!C29</f>
        <v>0.2704472217012498</v>
      </c>
      <c r="Q26" s="82">
        <f t="shared" si="5"/>
        <v>4.6024525739593411E-2</v>
      </c>
      <c r="R26" s="83">
        <v>7.2410533884378014E-2</v>
      </c>
      <c r="S26" s="84">
        <f t="shared" si="6"/>
        <v>0.41232857045356669</v>
      </c>
      <c r="T26" s="85">
        <f>分析係数表!F29</f>
        <v>0.41878853321258142</v>
      </c>
      <c r="U26" s="86">
        <f t="shared" si="7"/>
        <v>0.17267847722188973</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投入係数表!M27</f>
        <v>5.6840264282938206E-3</v>
      </c>
      <c r="E27" s="77">
        <f t="shared" si="0"/>
        <v>0.56840264282938202</v>
      </c>
      <c r="F27" s="76">
        <f>分析係数表!C30</f>
        <v>1</v>
      </c>
      <c r="G27" s="77">
        <f t="shared" si="1"/>
        <v>0.56840264282938202</v>
      </c>
      <c r="H27" s="77">
        <v>0.73962212345138079</v>
      </c>
      <c r="I27" s="77">
        <f t="shared" si="2"/>
        <v>0.73962212345138079</v>
      </c>
      <c r="J27" s="76">
        <f>分析係数表!G30</f>
        <v>0.34447816919378449</v>
      </c>
      <c r="K27" s="78">
        <f t="shared" si="3"/>
        <v>0.25478367498175092</v>
      </c>
      <c r="L27" s="79"/>
      <c r="M27" s="80"/>
      <c r="N27" s="81">
        <f>分析係数表!H30</f>
        <v>0</v>
      </c>
      <c r="O27" s="82">
        <f t="shared" si="4"/>
        <v>0</v>
      </c>
      <c r="P27" s="76">
        <f>分析係数表!C30</f>
        <v>1</v>
      </c>
      <c r="Q27" s="82">
        <f t="shared" si="5"/>
        <v>0</v>
      </c>
      <c r="R27" s="83">
        <v>6.8304321729911049E-2</v>
      </c>
      <c r="S27" s="84">
        <f t="shared" si="6"/>
        <v>0.80792644518129186</v>
      </c>
      <c r="T27" s="85">
        <f>分析係数表!F30</f>
        <v>0.44033965000872966</v>
      </c>
      <c r="U27" s="86">
        <f t="shared" si="7"/>
        <v>0.35576204810392714</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投入係数表!M28</f>
        <v>5.7860474154683247E-2</v>
      </c>
      <c r="E28" s="77">
        <f t="shared" si="0"/>
        <v>5.7860474154683246</v>
      </c>
      <c r="F28" s="76">
        <f>分析係数表!C31</f>
        <v>1</v>
      </c>
      <c r="G28" s="77">
        <f t="shared" si="1"/>
        <v>5.7860474154683246</v>
      </c>
      <c r="H28" s="77">
        <v>6.552905200965883</v>
      </c>
      <c r="I28" s="77">
        <f t="shared" si="2"/>
        <v>6.552905200965883</v>
      </c>
      <c r="J28" s="76">
        <f>分析係数表!G31</f>
        <v>7.060016576471162E-2</v>
      </c>
      <c r="K28" s="78">
        <f t="shared" si="3"/>
        <v>0.46263619342863227</v>
      </c>
      <c r="L28" s="79"/>
      <c r="M28" s="80"/>
      <c r="N28" s="81">
        <f>分析係数表!H31</f>
        <v>2.2204395329180102E-2</v>
      </c>
      <c r="O28" s="82">
        <f t="shared" si="4"/>
        <v>0.37439187657505113</v>
      </c>
      <c r="P28" s="76">
        <f>分析係数表!C31</f>
        <v>1</v>
      </c>
      <c r="Q28" s="82">
        <f t="shared" si="5"/>
        <v>0.37439187657505113</v>
      </c>
      <c r="R28" s="83">
        <v>0.56894739708703868</v>
      </c>
      <c r="S28" s="84">
        <f t="shared" si="6"/>
        <v>7.1218525980529215</v>
      </c>
      <c r="T28" s="85">
        <f>分析係数表!F31</f>
        <v>0.30864414216761737</v>
      </c>
      <c r="U28" s="86">
        <f t="shared" si="7"/>
        <v>2.1981180857702611</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投入係数表!M29</f>
        <v>1.3116984065293432E-3</v>
      </c>
      <c r="E29" s="77">
        <f t="shared" si="0"/>
        <v>0.13116984065293433</v>
      </c>
      <c r="F29" s="76">
        <f>分析係数表!C32</f>
        <v>1</v>
      </c>
      <c r="G29" s="77">
        <f t="shared" si="1"/>
        <v>0.13116984065293433</v>
      </c>
      <c r="H29" s="77">
        <v>0.18082900384574693</v>
      </c>
      <c r="I29" s="77">
        <f t="shared" si="2"/>
        <v>0.18082900384574693</v>
      </c>
      <c r="J29" s="76">
        <f>分析係数表!G32</f>
        <v>0.14032153145618437</v>
      </c>
      <c r="K29" s="78">
        <f t="shared" si="3"/>
        <v>2.5374202751331461E-2</v>
      </c>
      <c r="L29" s="79"/>
      <c r="M29" s="80"/>
      <c r="N29" s="81">
        <f>分析係数表!H32</f>
        <v>6.2454997965125381E-3</v>
      </c>
      <c r="O29" s="82">
        <f t="shared" si="4"/>
        <v>0.10530637535049552</v>
      </c>
      <c r="P29" s="76">
        <f>分析係数表!C32</f>
        <v>1</v>
      </c>
      <c r="Q29" s="82">
        <f t="shared" si="5"/>
        <v>0.10530637535049552</v>
      </c>
      <c r="R29" s="83">
        <v>0.1494307459675123</v>
      </c>
      <c r="S29" s="84">
        <f t="shared" si="6"/>
        <v>0.33025974981325923</v>
      </c>
      <c r="T29" s="85">
        <f>分析係数表!F32</f>
        <v>0.48266889694266329</v>
      </c>
      <c r="U29" s="86">
        <f t="shared" si="7"/>
        <v>0.1594061091469258</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投入係数表!M30</f>
        <v>2.0404197434900893E-3</v>
      </c>
      <c r="E30" s="77">
        <f t="shared" si="0"/>
        <v>0.20404197434900892</v>
      </c>
      <c r="F30" s="76">
        <f>分析係数表!C33</f>
        <v>0.77670327534259886</v>
      </c>
      <c r="G30" s="77">
        <f t="shared" si="1"/>
        <v>0.15848006978424578</v>
      </c>
      <c r="H30" s="77">
        <v>0.23300961185364333</v>
      </c>
      <c r="I30" s="77">
        <f t="shared" si="2"/>
        <v>0.23300961185364333</v>
      </c>
      <c r="J30" s="76">
        <f>分析係数表!G33</f>
        <v>0.5074626865671642</v>
      </c>
      <c r="K30" s="78">
        <f t="shared" si="3"/>
        <v>0.118243683627222</v>
      </c>
      <c r="L30" s="79"/>
      <c r="M30" s="80"/>
      <c r="N30" s="81">
        <f>分析係数表!H33</f>
        <v>9.4934727483329676E-4</v>
      </c>
      <c r="O30" s="82">
        <f t="shared" si="4"/>
        <v>1.6007096904780832E-2</v>
      </c>
      <c r="P30" s="76">
        <f>分析係数表!C33</f>
        <v>0.77670327534259886</v>
      </c>
      <c r="Q30" s="82">
        <f t="shared" si="5"/>
        <v>1.2432764594669649E-2</v>
      </c>
      <c r="R30" s="83">
        <v>5.0209363130311116E-2</v>
      </c>
      <c r="S30" s="84">
        <f t="shared" si="6"/>
        <v>0.28321897498395443</v>
      </c>
      <c r="T30" s="85">
        <f>分析係数表!F33</f>
        <v>0.6450384062948854</v>
      </c>
      <c r="U30" s="86">
        <f t="shared" si="7"/>
        <v>0.182687116256121</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投入係数表!M31</f>
        <v>3.8476486591527401E-2</v>
      </c>
      <c r="E31" s="77">
        <f t="shared" si="0"/>
        <v>3.8476486591527399</v>
      </c>
      <c r="F31" s="76">
        <f>分析係数表!C34</f>
        <v>0.47532743082063433</v>
      </c>
      <c r="G31" s="77">
        <f t="shared" si="1"/>
        <v>1.8288929518555304</v>
      </c>
      <c r="H31" s="77">
        <v>2.0866645160186357</v>
      </c>
      <c r="I31" s="77">
        <f t="shared" si="2"/>
        <v>2.0866645160186357</v>
      </c>
      <c r="J31" s="76">
        <f>分析係数表!G34</f>
        <v>0.42481134980523871</v>
      </c>
      <c r="K31" s="78">
        <f t="shared" si="3"/>
        <v>0.88643876964057178</v>
      </c>
      <c r="L31" s="79"/>
      <c r="M31" s="80"/>
      <c r="N31" s="81">
        <f>分析係数表!H34</f>
        <v>0.15685204896221394</v>
      </c>
      <c r="O31" s="82">
        <f t="shared" si="4"/>
        <v>2.6447075943757965</v>
      </c>
      <c r="P31" s="76">
        <f>分析係数表!C34</f>
        <v>0.47532743082063433</v>
      </c>
      <c r="Q31" s="82">
        <f t="shared" si="5"/>
        <v>1.2571020661064676</v>
      </c>
      <c r="R31" s="83">
        <v>1.3937367028620904</v>
      </c>
      <c r="S31" s="84">
        <f t="shared" si="6"/>
        <v>3.4804012188807261</v>
      </c>
      <c r="T31" s="85">
        <f>分析係数表!F34</f>
        <v>0.69928666893120972</v>
      </c>
      <c r="U31" s="86">
        <f t="shared" si="7"/>
        <v>2.4337981748952249</v>
      </c>
      <c r="V31" s="87">
        <f>分析係数表!D34</f>
        <v>0.17669785175285158</v>
      </c>
      <c r="W31" s="167">
        <f t="shared" si="8"/>
        <v>1</v>
      </c>
      <c r="X31" s="76">
        <f>分析係数表!E34</f>
        <v>0.12938371624217065</v>
      </c>
      <c r="Y31" s="166">
        <f t="shared" si="9"/>
        <v>0</v>
      </c>
    </row>
    <row r="32" spans="1:25" x14ac:dyDescent="0.2">
      <c r="A32" s="6" t="s">
        <v>20</v>
      </c>
      <c r="B32" s="5" t="s">
        <v>37</v>
      </c>
      <c r="C32" s="90"/>
      <c r="D32" s="76">
        <f>投入係数表!M32</f>
        <v>1.0785075787019044E-2</v>
      </c>
      <c r="E32" s="77">
        <f t="shared" si="0"/>
        <v>1.0785075787019043</v>
      </c>
      <c r="F32" s="76">
        <f>分析係数表!C35</f>
        <v>0.95011559485855634</v>
      </c>
      <c r="G32" s="77">
        <f t="shared" si="1"/>
        <v>1.024706869697821</v>
      </c>
      <c r="H32" s="77">
        <v>1.3772560634191842</v>
      </c>
      <c r="I32" s="77">
        <f t="shared" si="2"/>
        <v>1.3772560634191842</v>
      </c>
      <c r="J32" s="76">
        <f>分析係数表!G35</f>
        <v>0.31372249083859299</v>
      </c>
      <c r="K32" s="78">
        <f t="shared" si="3"/>
        <v>0.43207620273842168</v>
      </c>
      <c r="L32" s="79"/>
      <c r="M32" s="80"/>
      <c r="N32" s="81">
        <f>分析係数表!H35</f>
        <v>5.8597345271264437E-2</v>
      </c>
      <c r="O32" s="82">
        <f t="shared" si="4"/>
        <v>0.98801925173771299</v>
      </c>
      <c r="P32" s="76">
        <f>分析係数表!C35</f>
        <v>0.95011559485855634</v>
      </c>
      <c r="Q32" s="82">
        <f t="shared" si="5"/>
        <v>0.93873249909648293</v>
      </c>
      <c r="R32" s="83">
        <v>1.3283904731899325</v>
      </c>
      <c r="S32" s="84">
        <f t="shared" si="6"/>
        <v>2.7056465366091169</v>
      </c>
      <c r="T32" s="85">
        <f>分析係数表!F35</f>
        <v>0.64312744830705182</v>
      </c>
      <c r="U32" s="86">
        <f t="shared" si="7"/>
        <v>1.7400755531102337</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投入係数表!M33</f>
        <v>2.3319082782743881E-3</v>
      </c>
      <c r="E33" s="77">
        <f t="shared" si="0"/>
        <v>0.2331908278274388</v>
      </c>
      <c r="F33" s="76">
        <f>分析係数表!C36</f>
        <v>0.97036286861890209</v>
      </c>
      <c r="G33" s="77">
        <f t="shared" si="1"/>
        <v>0.22627972062625001</v>
      </c>
      <c r="H33" s="77">
        <v>0.43613053944476099</v>
      </c>
      <c r="I33" s="77">
        <f t="shared" si="2"/>
        <v>0.43613053944476099</v>
      </c>
      <c r="J33" s="76">
        <f>分析係数表!G36</f>
        <v>5.6132677862763138E-2</v>
      </c>
      <c r="K33" s="78">
        <f t="shared" si="3"/>
        <v>2.4481175076765879E-2</v>
      </c>
      <c r="L33" s="79"/>
      <c r="M33" s="80"/>
      <c r="N33" s="81">
        <f>分析係数表!H36</f>
        <v>0.19400338102244624</v>
      </c>
      <c r="O33" s="82">
        <f t="shared" si="4"/>
        <v>3.2711221722595902</v>
      </c>
      <c r="P33" s="76">
        <f>分析係数表!C36</f>
        <v>0.97036286861890209</v>
      </c>
      <c r="Q33" s="82">
        <f t="shared" si="5"/>
        <v>3.1741754946767102</v>
      </c>
      <c r="R33" s="83">
        <v>3.3868590970466936</v>
      </c>
      <c r="S33" s="84">
        <f t="shared" si="6"/>
        <v>3.8229896364914548</v>
      </c>
      <c r="T33" s="85">
        <f>分析係数表!F36</f>
        <v>0.84161253999423258</v>
      </c>
      <c r="U33" s="86">
        <f t="shared" si="7"/>
        <v>3.2174760183392013</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投入係数表!M34</f>
        <v>4.5617955693742711E-2</v>
      </c>
      <c r="E34" s="77">
        <f t="shared" si="0"/>
        <v>4.5617955693742713</v>
      </c>
      <c r="F34" s="76">
        <f>分析係数表!C37</f>
        <v>0.51412455642849397</v>
      </c>
      <c r="G34" s="77">
        <f t="shared" si="1"/>
        <v>2.3453311236220165</v>
      </c>
      <c r="H34" s="77">
        <v>2.7832238679095691</v>
      </c>
      <c r="I34" s="77">
        <f t="shared" si="2"/>
        <v>2.7832238679095691</v>
      </c>
      <c r="J34" s="76">
        <f>分析係数表!G37</f>
        <v>0.38383420760226361</v>
      </c>
      <c r="K34" s="78">
        <f t="shared" si="3"/>
        <v>1.0682965279187766</v>
      </c>
      <c r="L34" s="79"/>
      <c r="M34" s="80"/>
      <c r="N34" s="81">
        <f>分析係数表!H37</f>
        <v>4.7982343549447456E-2</v>
      </c>
      <c r="O34" s="82">
        <f t="shared" si="4"/>
        <v>0.80903800250478441</v>
      </c>
      <c r="P34" s="76">
        <f>分析係数表!C37</f>
        <v>0.51412455642849397</v>
      </c>
      <c r="Q34" s="82">
        <f t="shared" si="5"/>
        <v>0.41594630417156708</v>
      </c>
      <c r="R34" s="83">
        <v>0.54662203602674886</v>
      </c>
      <c r="S34" s="84">
        <f t="shared" si="6"/>
        <v>3.329845903936318</v>
      </c>
      <c r="T34" s="85">
        <f>分析係数表!F37</f>
        <v>0.64874544561874981</v>
      </c>
      <c r="U34" s="86">
        <f t="shared" si="7"/>
        <v>2.1602223647909353</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投入係数表!M35</f>
        <v>5.0524679362611733E-3</v>
      </c>
      <c r="E35" s="77">
        <f t="shared" si="0"/>
        <v>0.50524679362611735</v>
      </c>
      <c r="F35" s="76">
        <f>分析係数表!C38</f>
        <v>0.46043954090550876</v>
      </c>
      <c r="G35" s="77">
        <f t="shared" si="1"/>
        <v>0.2326356017011898</v>
      </c>
      <c r="H35" s="77">
        <v>0.49680422508473498</v>
      </c>
      <c r="I35" s="77">
        <f t="shared" si="2"/>
        <v>0.49680422508473498</v>
      </c>
      <c r="J35" s="76">
        <f>分析係数表!G38</f>
        <v>0.15768289971091839</v>
      </c>
      <c r="K35" s="78">
        <f t="shared" si="3"/>
        <v>7.8337530799996793E-2</v>
      </c>
      <c r="L35" s="79"/>
      <c r="M35" s="80"/>
      <c r="N35" s="81">
        <f>分析係数表!H38</f>
        <v>4.3205084055974702E-2</v>
      </c>
      <c r="O35" s="82">
        <f t="shared" si="4"/>
        <v>0.7284878627630017</v>
      </c>
      <c r="P35" s="76">
        <f>分析係数表!C38</f>
        <v>0.46043954090550876</v>
      </c>
      <c r="Q35" s="82">
        <f t="shared" si="5"/>
        <v>0.33542461708583177</v>
      </c>
      <c r="R35" s="83">
        <v>0.50323089921942077</v>
      </c>
      <c r="S35" s="84">
        <f t="shared" si="6"/>
        <v>1.0000351243041559</v>
      </c>
      <c r="T35" s="85">
        <f>分析係数表!F38</f>
        <v>0.51649988881476538</v>
      </c>
      <c r="U35" s="86">
        <f t="shared" si="7"/>
        <v>0.51651803051395662</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投入係数表!M36</f>
        <v>0</v>
      </c>
      <c r="E36" s="77">
        <f t="shared" si="0"/>
        <v>0</v>
      </c>
      <c r="F36" s="76">
        <f>分析係数表!C39</f>
        <v>1</v>
      </c>
      <c r="G36" s="77">
        <f t="shared" si="1"/>
        <v>0</v>
      </c>
      <c r="H36" s="77">
        <v>8.8459357707081965E-2</v>
      </c>
      <c r="I36" s="77">
        <f t="shared" si="2"/>
        <v>8.8459357707081965E-2</v>
      </c>
      <c r="J36" s="76">
        <f>分析係数表!G39</f>
        <v>0.35257837611217219</v>
      </c>
      <c r="K36" s="78">
        <f t="shared" si="3"/>
        <v>3.1188856692288724E-2</v>
      </c>
      <c r="L36" s="79"/>
      <c r="M36" s="80"/>
      <c r="N36" s="81">
        <f>分析係数表!H39</f>
        <v>3.7864320821463233E-3</v>
      </c>
      <c r="O36" s="82">
        <f t="shared" si="4"/>
        <v>6.384363959219265E-2</v>
      </c>
      <c r="P36" s="76">
        <f>分析係数表!C39</f>
        <v>1</v>
      </c>
      <c r="Q36" s="82">
        <f t="shared" si="5"/>
        <v>6.384363959219265E-2</v>
      </c>
      <c r="R36" s="83">
        <v>0.10011785186073145</v>
      </c>
      <c r="S36" s="84">
        <f t="shared" si="6"/>
        <v>0.18857720956781343</v>
      </c>
      <c r="T36" s="85">
        <f>分析係数表!F39</f>
        <v>0.70335864349932453</v>
      </c>
      <c r="U36" s="86">
        <f t="shared" si="7"/>
        <v>0.13263741031650511</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投入係数表!M37</f>
        <v>3.4006995724834821E-4</v>
      </c>
      <c r="E37" s="77">
        <f t="shared" si="0"/>
        <v>3.4006995724834822E-2</v>
      </c>
      <c r="F37" s="76">
        <f>分析係数表!C40</f>
        <v>0.88524546011567695</v>
      </c>
      <c r="G37" s="77">
        <f t="shared" si="1"/>
        <v>3.0104538577583263E-2</v>
      </c>
      <c r="H37" s="77">
        <v>3.7511654095589146E-2</v>
      </c>
      <c r="I37" s="77">
        <f t="shared" si="2"/>
        <v>3.7511654095589146E-2</v>
      </c>
      <c r="J37" s="76">
        <f>分析係数表!G40</f>
        <v>0.51249383412021698</v>
      </c>
      <c r="K37" s="78">
        <f t="shared" si="3"/>
        <v>1.9224491431639821E-2</v>
      </c>
      <c r="L37" s="79"/>
      <c r="M37" s="80"/>
      <c r="N37" s="81">
        <f>分析係数表!H40</f>
        <v>3.2436684093541619E-2</v>
      </c>
      <c r="O37" s="82">
        <f t="shared" si="4"/>
        <v>0.54692014115304344</v>
      </c>
      <c r="P37" s="76">
        <f>分析係数表!C40</f>
        <v>0.88524546011567695</v>
      </c>
      <c r="Q37" s="82">
        <f t="shared" si="5"/>
        <v>0.48415857200155693</v>
      </c>
      <c r="R37" s="83">
        <v>0.48789251360926</v>
      </c>
      <c r="S37" s="84">
        <f t="shared" si="6"/>
        <v>0.5254041677048491</v>
      </c>
      <c r="T37" s="85">
        <f>分析係数表!F40</f>
        <v>0.70839968994433089</v>
      </c>
      <c r="U37" s="86">
        <f t="shared" si="7"/>
        <v>0.37219614949757435</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投入係数表!M38</f>
        <v>0</v>
      </c>
      <c r="E38" s="77">
        <f t="shared" si="0"/>
        <v>0</v>
      </c>
      <c r="F38" s="76">
        <f>分析係数表!C41</f>
        <v>0.76732784646536523</v>
      </c>
      <c r="G38" s="77">
        <f t="shared" si="1"/>
        <v>0</v>
      </c>
      <c r="H38" s="77">
        <v>3.385201352058987E-3</v>
      </c>
      <c r="I38" s="77">
        <f t="shared" si="2"/>
        <v>3.385201352058987E-3</v>
      </c>
      <c r="J38" s="76">
        <f>分析係数表!G41</f>
        <v>0.44330293713737212</v>
      </c>
      <c r="K38" s="78">
        <f t="shared" si="3"/>
        <v>1.5006697021691523E-3</v>
      </c>
      <c r="L38" s="79"/>
      <c r="M38" s="80"/>
      <c r="N38" s="81">
        <f>分析係数表!H41</f>
        <v>5.3196318442225214E-2</v>
      </c>
      <c r="O38" s="82">
        <f t="shared" si="4"/>
        <v>0.89695167074851878</v>
      </c>
      <c r="P38" s="76">
        <f>分析係数表!C41</f>
        <v>0.76732784646536523</v>
      </c>
      <c r="Q38" s="82">
        <f t="shared" si="5"/>
        <v>0.6882559938989723</v>
      </c>
      <c r="R38" s="83">
        <v>0.70087197689948599</v>
      </c>
      <c r="S38" s="84">
        <f t="shared" si="6"/>
        <v>0.70425717825154499</v>
      </c>
      <c r="T38" s="85">
        <f>分析係数表!F41</f>
        <v>0.5479013319521201</v>
      </c>
      <c r="U38" s="86">
        <f t="shared" si="7"/>
        <v>0.38586344600086314</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投入係数表!M39</f>
        <v>2.9148853478429851E-4</v>
      </c>
      <c r="E39" s="77">
        <f>$C$15*D39</f>
        <v>2.914885347842985E-2</v>
      </c>
      <c r="F39" s="76">
        <f>分析係数表!C42</f>
        <v>0.61896115066660296</v>
      </c>
      <c r="G39" s="77">
        <f>E39*F39</f>
        <v>1.8042007889621153E-2</v>
      </c>
      <c r="H39" s="77">
        <v>3.8114178568927987E-2</v>
      </c>
      <c r="I39" s="77">
        <f>C39+H39</f>
        <v>3.8114178568927987E-2</v>
      </c>
      <c r="J39" s="76">
        <f>分析係数表!G42</f>
        <v>0.48521299417713759</v>
      </c>
      <c r="K39" s="78">
        <f>I39*J39</f>
        <v>1.8493494704031638E-2</v>
      </c>
      <c r="L39" s="79"/>
      <c r="M39" s="80"/>
      <c r="N39" s="81">
        <f>分析係数表!H42</f>
        <v>1.2030804871176784E-2</v>
      </c>
      <c r="O39" s="82">
        <f t="shared" si="4"/>
        <v>0.2028533335699019</v>
      </c>
      <c r="P39" s="76">
        <f>分析係数表!C42</f>
        <v>0.61896115066660296</v>
      </c>
      <c r="Q39" s="82">
        <f>O39*P39</f>
        <v>0.12555833276298273</v>
      </c>
      <c r="R39" s="83">
        <v>0.13565016279314474</v>
      </c>
      <c r="S39" s="84">
        <f>I39+R39</f>
        <v>0.17376434136207272</v>
      </c>
      <c r="T39" s="85">
        <f>分析係数表!F42</f>
        <v>0.55654305853509045</v>
      </c>
      <c r="U39" s="86">
        <f t="shared" si="7"/>
        <v>9.6707338005983481E-2</v>
      </c>
      <c r="V39" s="87">
        <f>分析係数表!D42</f>
        <v>0.22065583818571866</v>
      </c>
      <c r="W39" s="167">
        <f t="shared" si="8"/>
        <v>0</v>
      </c>
      <c r="X39" s="76">
        <f>分析係数表!E42</f>
        <v>0.18349678210235978</v>
      </c>
      <c r="Y39" s="166">
        <f t="shared" si="9"/>
        <v>0</v>
      </c>
    </row>
    <row r="40" spans="1:25" x14ac:dyDescent="0.2">
      <c r="A40" s="6" t="s">
        <v>195</v>
      </c>
      <c r="B40" s="5" t="s">
        <v>41</v>
      </c>
      <c r="C40" s="90"/>
      <c r="D40" s="76">
        <f>投入係数表!M40</f>
        <v>5.3245239020598523E-2</v>
      </c>
      <c r="E40" s="77">
        <f>$C$15*D40</f>
        <v>5.3245239020598518</v>
      </c>
      <c r="F40" s="76">
        <f>分析係数表!C43</f>
        <v>0.5789580681381028</v>
      </c>
      <c r="G40" s="77">
        <f>E40*F40</f>
        <v>3.0826760720917248</v>
      </c>
      <c r="H40" s="77">
        <v>4.1102863644773793</v>
      </c>
      <c r="I40" s="77">
        <f>C40+H40</f>
        <v>4.1102863644773793</v>
      </c>
      <c r="J40" s="76">
        <f>分析係数表!G43</f>
        <v>0.34272082878953108</v>
      </c>
      <c r="K40" s="78">
        <f>I40*J40</f>
        <v>1.4086807493959961</v>
      </c>
      <c r="L40" s="79"/>
      <c r="M40" s="80"/>
      <c r="N40" s="81">
        <f>分析係数表!H43</f>
        <v>3.3445512318817892E-2</v>
      </c>
      <c r="O40" s="82">
        <f t="shared" si="4"/>
        <v>0.5639301559183052</v>
      </c>
      <c r="P40" s="76">
        <f>分析係数表!C43</f>
        <v>0.5789580681381028</v>
      </c>
      <c r="Q40" s="82">
        <f>O40*P40</f>
        <v>0.32649191363528107</v>
      </c>
      <c r="R40" s="83">
        <v>0.78957192153920985</v>
      </c>
      <c r="S40" s="84">
        <f>I40+R40</f>
        <v>4.8998582860165891</v>
      </c>
      <c r="T40" s="85">
        <f>分析係数表!F43</f>
        <v>0.5990685205379862</v>
      </c>
      <c r="U40" s="86">
        <f t="shared" si="7"/>
        <v>2.9353508542497511</v>
      </c>
      <c r="V40" s="87">
        <f>分析係数表!D43</f>
        <v>0.10839694656488549</v>
      </c>
      <c r="W40" s="167">
        <f t="shared" si="8"/>
        <v>1</v>
      </c>
      <c r="X40" s="76">
        <f>分析係数表!E43</f>
        <v>8.9508360596146849E-2</v>
      </c>
      <c r="Y40" s="166">
        <f t="shared" si="9"/>
        <v>0</v>
      </c>
    </row>
    <row r="41" spans="1:25" x14ac:dyDescent="0.2">
      <c r="A41" s="6" t="s">
        <v>341</v>
      </c>
      <c r="B41" s="5" t="s">
        <v>42</v>
      </c>
      <c r="C41" s="90"/>
      <c r="D41" s="76">
        <f>投入係数表!M41</f>
        <v>4.8581422464049747E-5</v>
      </c>
      <c r="E41" s="77">
        <f>$C$15*D41</f>
        <v>4.8581422464049747E-3</v>
      </c>
      <c r="F41" s="76">
        <f>分析係数表!C44</f>
        <v>0.63630612597919289</v>
      </c>
      <c r="G41" s="77">
        <f>E41*F41</f>
        <v>3.0912656722658031E-3</v>
      </c>
      <c r="H41" s="77">
        <v>1.1751764584168007E-2</v>
      </c>
      <c r="I41" s="77">
        <f>C41+H41</f>
        <v>1.1751764584168007E-2</v>
      </c>
      <c r="J41" s="76">
        <f>分析係数表!G44</f>
        <v>0.27264053101016389</v>
      </c>
      <c r="K41" s="78">
        <f>I41*J41</f>
        <v>3.2040073365340034E-3</v>
      </c>
      <c r="L41" s="79"/>
      <c r="M41" s="80"/>
      <c r="N41" s="81">
        <f>分析係数表!H44</f>
        <v>0.11349043608928404</v>
      </c>
      <c r="O41" s="82">
        <f t="shared" si="4"/>
        <v>1.9135804740852136</v>
      </c>
      <c r="P41" s="76">
        <f>分析係数表!C44</f>
        <v>0.63630612597919289</v>
      </c>
      <c r="Q41" s="82">
        <f>O41*P41</f>
        <v>1.2176229782145895</v>
      </c>
      <c r="R41" s="83">
        <v>1.2415150220535547</v>
      </c>
      <c r="S41" s="84">
        <f>I41+R41</f>
        <v>1.2532667866377227</v>
      </c>
      <c r="T41" s="85">
        <f>分析係数表!F44</f>
        <v>0.52896909354905619</v>
      </c>
      <c r="U41" s="86">
        <f t="shared" si="7"/>
        <v>0.66293939610289465</v>
      </c>
      <c r="V41" s="87">
        <f>分析係数表!D44</f>
        <v>0.14712715204314458</v>
      </c>
      <c r="W41" s="167">
        <f t="shared" si="8"/>
        <v>0</v>
      </c>
      <c r="X41" s="76">
        <f>分析係数表!E44</f>
        <v>0.10673719145405518</v>
      </c>
      <c r="Y41" s="166">
        <f t="shared" si="9"/>
        <v>0</v>
      </c>
    </row>
    <row r="42" spans="1:25" x14ac:dyDescent="0.2">
      <c r="A42" s="6" t="s">
        <v>342</v>
      </c>
      <c r="B42" s="5" t="s">
        <v>279</v>
      </c>
      <c r="C42" s="90"/>
      <c r="D42" s="76">
        <f>投入係数表!M42</f>
        <v>1.5060240963855422E-3</v>
      </c>
      <c r="E42" s="77">
        <f>$C$15*D42</f>
        <v>0.15060240963855423</v>
      </c>
      <c r="F42" s="76">
        <f>分析係数表!C45</f>
        <v>1</v>
      </c>
      <c r="G42" s="77">
        <f>E42*F42</f>
        <v>0.15060240963855423</v>
      </c>
      <c r="H42" s="77">
        <v>0.18379417415448246</v>
      </c>
      <c r="I42" s="77">
        <f>C42+H42</f>
        <v>0.18379417415448246</v>
      </c>
      <c r="J42" s="76">
        <f>分析係数表!G45</f>
        <v>0</v>
      </c>
      <c r="K42" s="78">
        <f>I42*J42</f>
        <v>0</v>
      </c>
      <c r="L42" s="79"/>
      <c r="M42" s="80"/>
      <c r="N42" s="81">
        <f>分析係数表!H45</f>
        <v>0</v>
      </c>
      <c r="O42" s="82">
        <f t="shared" si="4"/>
        <v>0</v>
      </c>
      <c r="P42" s="76">
        <f>分析係数表!C45</f>
        <v>1</v>
      </c>
      <c r="Q42" s="82">
        <f>O42*P42</f>
        <v>0</v>
      </c>
      <c r="R42" s="83">
        <v>2.4056818673171092E-2</v>
      </c>
      <c r="S42" s="84">
        <f>I42+R42</f>
        <v>0.20785099282765354</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投入係数表!M43</f>
        <v>9.2790516906335017E-3</v>
      </c>
      <c r="E43" s="77">
        <f>$C$15*D43</f>
        <v>0.92790516906335019</v>
      </c>
      <c r="F43" s="76">
        <f>分析係数表!C46</f>
        <v>0.4351527731358511</v>
      </c>
      <c r="G43" s="77">
        <f>E43*F43</f>
        <v>0.4037805075250076</v>
      </c>
      <c r="H43" s="77">
        <v>0.46653326007906465</v>
      </c>
      <c r="I43" s="77">
        <f>C43+H43</f>
        <v>0.46653326007906465</v>
      </c>
      <c r="J43" s="76">
        <f>分析係数表!G46</f>
        <v>9.2768120033880526E-3</v>
      </c>
      <c r="K43" s="78">
        <f>I43*J43</f>
        <v>4.3279413470812267E-3</v>
      </c>
      <c r="L43" s="79"/>
      <c r="M43" s="80"/>
      <c r="N43" s="81">
        <f>分析係数表!H46</f>
        <v>2.189916413611746E-2</v>
      </c>
      <c r="O43" s="82">
        <f t="shared" si="4"/>
        <v>0.36924532439626756</v>
      </c>
      <c r="P43" s="76">
        <f>分析係数表!C46</f>
        <v>0.4351527731358511</v>
      </c>
      <c r="Q43" s="82">
        <f>O43*P43</f>
        <v>0.16067812687848276</v>
      </c>
      <c r="R43" s="83">
        <v>0.19130962449986871</v>
      </c>
      <c r="S43" s="84">
        <f>I43+R43</f>
        <v>0.65784288457893336</v>
      </c>
      <c r="T43" s="85">
        <f>分析係数表!F46</f>
        <v>0.31347557778405194</v>
      </c>
      <c r="U43" s="86">
        <f t="shared" si="7"/>
        <v>0.20621767833450852</v>
      </c>
      <c r="V43" s="87">
        <f>分析係数表!D46</f>
        <v>1.6940265397491227E-3</v>
      </c>
      <c r="W43" s="167">
        <f t="shared" si="8"/>
        <v>0</v>
      </c>
      <c r="X43" s="76">
        <f>分析係数表!E46</f>
        <v>4.8400758278546365E-3</v>
      </c>
      <c r="Y43" s="166">
        <f t="shared" si="9"/>
        <v>0</v>
      </c>
    </row>
    <row r="44" spans="1:25" x14ac:dyDescent="0.2">
      <c r="A44" s="192">
        <v>40</v>
      </c>
      <c r="B44" s="14" t="s">
        <v>151</v>
      </c>
      <c r="C44" s="197">
        <f>SUM(C5:C43)</f>
        <v>100</v>
      </c>
      <c r="D44" s="92">
        <f>投入係数表!M44</f>
        <v>0.5236591527399922</v>
      </c>
      <c r="E44" s="91">
        <f>SUM(E5:E43)</f>
        <v>52.365915273999221</v>
      </c>
      <c r="F44" s="92">
        <f>分析係数表!C47</f>
        <v>0.50215200620282352</v>
      </c>
      <c r="G44" s="91">
        <f>SUM(G5:G43)</f>
        <v>18.155961399751355</v>
      </c>
      <c r="H44" s="91">
        <f>SUM(H5:H43)</f>
        <v>22.460189658110451</v>
      </c>
      <c r="I44" s="91">
        <f>SUM(I5:I43)</f>
        <v>122.46018965811042</v>
      </c>
      <c r="J44" s="92">
        <f>分析係数表!G47</f>
        <v>0.20854392305328981</v>
      </c>
      <c r="K44" s="93">
        <f>SUM(K5:K43)</f>
        <v>26.87751430505763</v>
      </c>
      <c r="L44" s="94">
        <f>最終需要_まとめ!$L$33</f>
        <v>0.62733333333333341</v>
      </c>
      <c r="M44" s="91">
        <f>K44*L44</f>
        <v>16.861160640706156</v>
      </c>
      <c r="N44" s="95">
        <f>分析係数表!H47</f>
        <v>1</v>
      </c>
      <c r="O44" s="96">
        <f>SUM(O5:O43)</f>
        <v>16.861160640706156</v>
      </c>
      <c r="P44" s="92">
        <f>分析係数表!C47</f>
        <v>0.50215200620282352</v>
      </c>
      <c r="Q44" s="96">
        <f>SUM(Q5:Q43)</f>
        <v>10.132786590014604</v>
      </c>
      <c r="R44" s="91">
        <f>SUM(R5:R43)</f>
        <v>12.273660684238832</v>
      </c>
      <c r="S44" s="97">
        <f>SUM(S5:S43)</f>
        <v>134.73385034234929</v>
      </c>
      <c r="T44" s="98">
        <f>分析係数表!F47</f>
        <v>0.44541069554230517</v>
      </c>
      <c r="U44" s="99">
        <f>SUM(U5:U43)</f>
        <v>64.881969338031638</v>
      </c>
      <c r="V44" s="100">
        <f>分析係数表!D47</f>
        <v>5.4742347785855433E-2</v>
      </c>
      <c r="W44" s="164">
        <f>SUM(W5:W43)</f>
        <v>8</v>
      </c>
      <c r="X44" s="92">
        <f>分析係数表!E47</f>
        <v>4.5721861365849166E-2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302</v>
      </c>
      <c r="S2" s="3" t="s">
        <v>153</v>
      </c>
      <c r="U2" s="64" t="s">
        <v>210</v>
      </c>
      <c r="W2" s="3" t="s">
        <v>130</v>
      </c>
      <c r="Y2" s="3" t="s">
        <v>154</v>
      </c>
    </row>
    <row r="3" spans="1:25" ht="44" x14ac:dyDescent="0.2">
      <c r="B3" s="65"/>
      <c r="C3" s="66" t="s">
        <v>228</v>
      </c>
      <c r="D3" s="66" t="s">
        <v>241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投入係数表!N5</f>
        <v>0</v>
      </c>
      <c r="E5" s="77">
        <f t="shared" ref="E5:E38" si="0">$C$16*D5</f>
        <v>0</v>
      </c>
      <c r="F5" s="76">
        <f>分析係数表!C8</f>
        <v>8.4659786601364306E-2</v>
      </c>
      <c r="G5" s="77">
        <f t="shared" ref="G5:G38" si="1">E5*F5</f>
        <v>0</v>
      </c>
      <c r="H5" s="77">
        <f t="array" ref="H5:H43">MMULT(逆行列係数!C5:AO43,'12'!G5:G43)</f>
        <v>2.4569137749382974E-4</v>
      </c>
      <c r="I5" s="77">
        <f t="shared" ref="I5:I38" si="2">C5+H5</f>
        <v>2.4569137749382974E-4</v>
      </c>
      <c r="J5" s="76">
        <f>分析係数表!G8</f>
        <v>0.11977611940298508</v>
      </c>
      <c r="K5" s="78">
        <f t="shared" ref="K5:K38" si="3">I5*J5</f>
        <v>2.9427959766984832E-5</v>
      </c>
      <c r="L5" s="79" t="s">
        <v>183</v>
      </c>
      <c r="M5" s="80" t="s">
        <v>183</v>
      </c>
      <c r="N5" s="81">
        <f>分析係数表!H8</f>
        <v>1.0788748708637261E-2</v>
      </c>
      <c r="O5" s="82">
        <f t="shared" ref="O5:O43" si="4">$M$44*N5</f>
        <v>6.8256225328823847E-2</v>
      </c>
      <c r="P5" s="76">
        <f>分析係数表!C8</f>
        <v>8.4659786601364306E-2</v>
      </c>
      <c r="Q5" s="82">
        <f t="shared" ref="Q5:Q38" si="5">O5*P5</f>
        <v>5.7785574705528642E-3</v>
      </c>
      <c r="R5" s="83">
        <f t="array" ref="R5:R43">MMULT(逆行列係数!C5:AO43,'12'!Q5:Q43)</f>
        <v>7.5019072237489806E-3</v>
      </c>
      <c r="S5" s="84">
        <f t="shared" ref="S5:S38" si="6">I5+R5</f>
        <v>7.7475986012428104E-3</v>
      </c>
      <c r="T5" s="85">
        <f>分析係数表!F8</f>
        <v>0.4513681592039801</v>
      </c>
      <c r="U5" s="86">
        <f t="shared" ref="U5:U38" si="7">S5*T5</f>
        <v>3.4970193188942982E-3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投入係数表!N6</f>
        <v>0</v>
      </c>
      <c r="E6" s="77">
        <f t="shared" si="0"/>
        <v>0</v>
      </c>
      <c r="F6" s="76">
        <f>分析係数表!C9</f>
        <v>0.31916038751345532</v>
      </c>
      <c r="G6" s="77">
        <f t="shared" si="1"/>
        <v>0</v>
      </c>
      <c r="H6" s="77">
        <v>1.7010129205839567E-4</v>
      </c>
      <c r="I6" s="77">
        <f t="shared" si="2"/>
        <v>1.7010129205839567E-4</v>
      </c>
      <c r="J6" s="76">
        <f>分析係数表!G9</f>
        <v>0.24726134585289514</v>
      </c>
      <c r="K6" s="78">
        <f t="shared" si="3"/>
        <v>4.2059474405675298E-5</v>
      </c>
      <c r="L6" s="79"/>
      <c r="M6" s="80"/>
      <c r="N6" s="81">
        <f>分析係数表!H9</f>
        <v>5.7211282597126128E-4</v>
      </c>
      <c r="O6" s="82">
        <f t="shared" si="4"/>
        <v>3.6195357791345829E-3</v>
      </c>
      <c r="P6" s="76">
        <f>分析係数表!C9</f>
        <v>0.31916038751345532</v>
      </c>
      <c r="Q6" s="82">
        <f t="shared" si="5"/>
        <v>1.15521244188741E-3</v>
      </c>
      <c r="R6" s="83">
        <v>1.4040598232619218E-3</v>
      </c>
      <c r="S6" s="84">
        <f t="shared" si="6"/>
        <v>1.5741611153203175E-3</v>
      </c>
      <c r="T6" s="85">
        <f>分析係数表!F9</f>
        <v>0.67449139280125192</v>
      </c>
      <c r="U6" s="86">
        <f t="shared" si="7"/>
        <v>1.061758123165973E-3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投入係数表!N7</f>
        <v>0</v>
      </c>
      <c r="E7" s="77">
        <f t="shared" si="0"/>
        <v>0</v>
      </c>
      <c r="F7" s="76">
        <f>分析係数表!C10</f>
        <v>0.62166360683519284</v>
      </c>
      <c r="G7" s="77">
        <f t="shared" si="1"/>
        <v>0</v>
      </c>
      <c r="H7" s="77">
        <v>1.1786269098651694E-3</v>
      </c>
      <c r="I7" s="77">
        <f t="shared" si="2"/>
        <v>1.1786269098651694E-3</v>
      </c>
      <c r="J7" s="76">
        <f>分析係数表!G10</f>
        <v>0.1793598233995585</v>
      </c>
      <c r="K7" s="78">
        <f t="shared" si="3"/>
        <v>2.1139831440738415E-4</v>
      </c>
      <c r="L7" s="79"/>
      <c r="M7" s="80"/>
      <c r="N7" s="81">
        <f>分析係数表!H10</f>
        <v>1.0737876843126819E-3</v>
      </c>
      <c r="O7" s="82">
        <f t="shared" si="4"/>
        <v>6.7934378782115567E-3</v>
      </c>
      <c r="P7" s="76">
        <f>分析係数表!C10</f>
        <v>0.62166360683519284</v>
      </c>
      <c r="Q7" s="82">
        <f t="shared" si="5"/>
        <v>4.2232330941798157E-3</v>
      </c>
      <c r="R7" s="83">
        <v>6.6777504920910351E-3</v>
      </c>
      <c r="S7" s="84">
        <f t="shared" si="6"/>
        <v>7.8563774019562039E-3</v>
      </c>
      <c r="T7" s="85">
        <f>分析係数表!F10</f>
        <v>0.51894775570272256</v>
      </c>
      <c r="U7" s="86">
        <f t="shared" si="7"/>
        <v>4.0770494206987581E-3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投入係数表!N8</f>
        <v>5.1520603172074325E-2</v>
      </c>
      <c r="E8" s="77">
        <f t="shared" si="0"/>
        <v>5.1520603172074324</v>
      </c>
      <c r="F8" s="76">
        <f>分析係数表!C11</f>
        <v>1.1338376983330734E-2</v>
      </c>
      <c r="G8" s="77">
        <f t="shared" si="1"/>
        <v>5.841600211735639E-2</v>
      </c>
      <c r="H8" s="77">
        <v>0.1007035520466503</v>
      </c>
      <c r="I8" s="77">
        <f t="shared" si="2"/>
        <v>0.1007035520466503</v>
      </c>
      <c r="J8" s="76">
        <f>分析係数表!G11</f>
        <v>0.33809183916250296</v>
      </c>
      <c r="K8" s="78">
        <f t="shared" si="3"/>
        <v>3.404704912164884E-2</v>
      </c>
      <c r="L8" s="79"/>
      <c r="M8" s="80"/>
      <c r="N8" s="81">
        <f>分析係数表!H11</f>
        <v>-1.9566102119400181E-5</v>
      </c>
      <c r="O8" s="82">
        <f t="shared" si="4"/>
        <v>-1.2378713334933595E-4</v>
      </c>
      <c r="P8" s="76">
        <f>分析係数表!C11</f>
        <v>1.1338376983330734E-2</v>
      </c>
      <c r="Q8" s="82">
        <f t="shared" si="5"/>
        <v>-1.403545183600603E-6</v>
      </c>
      <c r="R8" s="83">
        <v>9.4905946926163566E-4</v>
      </c>
      <c r="S8" s="84">
        <f t="shared" si="6"/>
        <v>0.10165261151591193</v>
      </c>
      <c r="T8" s="85">
        <f>分析係数表!F11</f>
        <v>0.55864858434451581</v>
      </c>
      <c r="U8" s="86">
        <f t="shared" si="7"/>
        <v>5.6788087518287227E-2</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投入係数表!N9</f>
        <v>1.03452949081493E-6</v>
      </c>
      <c r="E9" s="77">
        <f t="shared" si="0"/>
        <v>1.03452949081493E-4</v>
      </c>
      <c r="F9" s="76">
        <f>分析係数表!C12</f>
        <v>8.477574226152873E-2</v>
      </c>
      <c r="G9" s="77">
        <f t="shared" si="1"/>
        <v>8.7703005475277059E-6</v>
      </c>
      <c r="H9" s="77">
        <v>4.8666828063308914E-4</v>
      </c>
      <c r="I9" s="77">
        <f t="shared" si="2"/>
        <v>4.8666828063308914E-4</v>
      </c>
      <c r="J9" s="76">
        <f>分析係数表!G12</f>
        <v>0.1365084958708076</v>
      </c>
      <c r="K9" s="78">
        <f t="shared" si="3"/>
        <v>6.6434354977255077E-5</v>
      </c>
      <c r="L9" s="79"/>
      <c r="M9" s="80"/>
      <c r="N9" s="81">
        <f>分析係数表!H12</f>
        <v>8.9702751776602072E-2</v>
      </c>
      <c r="O9" s="82">
        <f t="shared" si="4"/>
        <v>0.56751449155336564</v>
      </c>
      <c r="P9" s="76">
        <f>分析係数表!C12</f>
        <v>8.477574226152873E-2</v>
      </c>
      <c r="Q9" s="82">
        <f t="shared" si="5"/>
        <v>4.8111462265610652E-2</v>
      </c>
      <c r="R9" s="83">
        <v>5.4583563321644962E-2</v>
      </c>
      <c r="S9" s="84">
        <f t="shared" si="6"/>
        <v>5.5070231602278051E-2</v>
      </c>
      <c r="T9" s="85">
        <f>分析係数表!F12</f>
        <v>0.34033278686012841</v>
      </c>
      <c r="U9" s="86">
        <f t="shared" si="7"/>
        <v>1.8742205394236003E-2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投入係数表!N10</f>
        <v>3.3829114349648206E-4</v>
      </c>
      <c r="E10" s="77">
        <f t="shared" si="0"/>
        <v>3.3829114349648207E-2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9.0087324166312724E-2</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投入係数表!N11</f>
        <v>3.320839665515925E-4</v>
      </c>
      <c r="E11" s="77">
        <f t="shared" si="0"/>
        <v>3.3208396655159247E-2</v>
      </c>
      <c r="F11" s="76">
        <f>分析係数表!C14</f>
        <v>0.10751143043762246</v>
      </c>
      <c r="G11" s="77">
        <f t="shared" si="1"/>
        <v>3.5702822269361276E-3</v>
      </c>
      <c r="H11" s="77">
        <v>2.0900505654711316E-2</v>
      </c>
      <c r="I11" s="77">
        <f t="shared" si="2"/>
        <v>2.0900505654711316E-2</v>
      </c>
      <c r="J11" s="76">
        <f>分析係数表!G14</f>
        <v>0.16229985443959244</v>
      </c>
      <c r="K11" s="78">
        <f t="shared" si="3"/>
        <v>3.3921490254735253E-3</v>
      </c>
      <c r="L11" s="79"/>
      <c r="M11" s="80"/>
      <c r="N11" s="81">
        <f>分析係数表!H14</f>
        <v>1.1512694487055067E-3</v>
      </c>
      <c r="O11" s="82">
        <f t="shared" si="4"/>
        <v>7.2836349262749272E-3</v>
      </c>
      <c r="P11" s="76">
        <f>分析係数表!C14</f>
        <v>0.10751143043762246</v>
      </c>
      <c r="Q11" s="82">
        <f t="shared" si="5"/>
        <v>7.8307400970924418E-4</v>
      </c>
      <c r="R11" s="83">
        <v>4.6388314545247845E-3</v>
      </c>
      <c r="S11" s="84">
        <f t="shared" si="6"/>
        <v>2.5539337109236102E-2</v>
      </c>
      <c r="T11" s="85">
        <f>分析係数表!F14</f>
        <v>0.30163027656477437</v>
      </c>
      <c r="U11" s="86">
        <f t="shared" si="7"/>
        <v>7.7034373155398907E-3</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投入係数表!N12</f>
        <v>3.8360353519417602E-3</v>
      </c>
      <c r="E12" s="77">
        <f t="shared" si="0"/>
        <v>0.383603535194176</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5.2030207889392888E-2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投入係数表!N13</f>
        <v>2.2946898635765961E-2</v>
      </c>
      <c r="E13" s="77">
        <f t="shared" si="0"/>
        <v>2.294689863576596</v>
      </c>
      <c r="F13" s="76">
        <f>分析係数表!C16</f>
        <v>7.3204631810756426E-2</v>
      </c>
      <c r="G13" s="77">
        <f t="shared" si="1"/>
        <v>0.1679819265829996</v>
      </c>
      <c r="H13" s="77">
        <v>0.24049522147318936</v>
      </c>
      <c r="I13" s="77">
        <f t="shared" si="2"/>
        <v>0.24049522147318936</v>
      </c>
      <c r="J13" s="76">
        <f>分析係数表!G16</f>
        <v>3.3405954974582423E-2</v>
      </c>
      <c r="K13" s="78">
        <f t="shared" si="3"/>
        <v>8.0339725401355911E-3</v>
      </c>
      <c r="L13" s="79"/>
      <c r="M13" s="80"/>
      <c r="N13" s="81">
        <f>分析係数表!H16</f>
        <v>1.6620229784303289E-2</v>
      </c>
      <c r="O13" s="82">
        <f t="shared" si="4"/>
        <v>0.10514974255225992</v>
      </c>
      <c r="P13" s="76">
        <f>分析係数表!C16</f>
        <v>7.3204631810756426E-2</v>
      </c>
      <c r="Q13" s="82">
        <f t="shared" si="5"/>
        <v>7.6974481885340156E-3</v>
      </c>
      <c r="R13" s="83">
        <v>9.828408644082803E-3</v>
      </c>
      <c r="S13" s="84">
        <f t="shared" si="6"/>
        <v>0.25032363011727216</v>
      </c>
      <c r="T13" s="85">
        <f>分析係数表!F16</f>
        <v>0.2888106809675437</v>
      </c>
      <c r="U13" s="86">
        <f t="shared" si="7"/>
        <v>7.2296138076436908E-2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投入係数表!N14</f>
        <v>7.1382534866230168E-4</v>
      </c>
      <c r="E14" s="77">
        <f t="shared" si="0"/>
        <v>7.1382534866230168E-2</v>
      </c>
      <c r="F14" s="76">
        <f>分析係数表!C17</f>
        <v>9.4677137870855188E-2</v>
      </c>
      <c r="G14" s="77">
        <f t="shared" si="1"/>
        <v>6.758294095101201E-3</v>
      </c>
      <c r="H14" s="77">
        <v>1.6340962002274056E-2</v>
      </c>
      <c r="I14" s="77">
        <f t="shared" si="2"/>
        <v>1.6340962002274056E-2</v>
      </c>
      <c r="J14" s="76">
        <f>分析係数表!G17</f>
        <v>0.22277835489659081</v>
      </c>
      <c r="K14" s="78">
        <f t="shared" si="3"/>
        <v>3.640412632294315E-3</v>
      </c>
      <c r="L14" s="79"/>
      <c r="M14" s="80"/>
      <c r="N14" s="81">
        <f>分析係数表!H17</f>
        <v>2.9857871834204678E-3</v>
      </c>
      <c r="O14" s="82">
        <f t="shared" si="4"/>
        <v>1.8889916549108668E-2</v>
      </c>
      <c r="P14" s="76">
        <f>分析係数表!C17</f>
        <v>9.4677137870855188E-2</v>
      </c>
      <c r="Q14" s="82">
        <f t="shared" si="5"/>
        <v>1.7884432334889103E-3</v>
      </c>
      <c r="R14" s="83">
        <v>4.254077290881465E-3</v>
      </c>
      <c r="S14" s="84">
        <f t="shared" si="6"/>
        <v>2.0595039293155523E-2</v>
      </c>
      <c r="T14" s="85">
        <f>分析係数表!F17</f>
        <v>0.35642648030975543</v>
      </c>
      <c r="U14" s="86">
        <f t="shared" si="7"/>
        <v>7.3406173671005364E-3</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投入係数表!N15</f>
        <v>5.0371240907778935E-3</v>
      </c>
      <c r="E15" s="77">
        <f t="shared" si="0"/>
        <v>0.50371240907778936</v>
      </c>
      <c r="F15" s="76">
        <f>分析係数表!C18</f>
        <v>9.0734209682590605E-2</v>
      </c>
      <c r="G15" s="77">
        <f t="shared" si="1"/>
        <v>4.5703947344986992E-2</v>
      </c>
      <c r="H15" s="77">
        <v>6.2059712151359935E-2</v>
      </c>
      <c r="I15" s="77">
        <f t="shared" si="2"/>
        <v>6.2059712151359935E-2</v>
      </c>
      <c r="J15" s="76">
        <f>分析係数表!G18</f>
        <v>0.21565293431791682</v>
      </c>
      <c r="K15" s="78">
        <f t="shared" si="3"/>
        <v>1.3383359028366048E-2</v>
      </c>
      <c r="L15" s="79"/>
      <c r="M15" s="80"/>
      <c r="N15" s="81">
        <f>分析係数表!H18</f>
        <v>4.3984597564411608E-4</v>
      </c>
      <c r="O15" s="82">
        <f t="shared" si="4"/>
        <v>2.7827347576930722E-3</v>
      </c>
      <c r="P15" s="76">
        <f>分析係数表!C18</f>
        <v>9.0734209682590605E-2</v>
      </c>
      <c r="Q15" s="82">
        <f t="shared" si="5"/>
        <v>2.5248923899555615E-4</v>
      </c>
      <c r="R15" s="83">
        <v>7.3052203167888309E-4</v>
      </c>
      <c r="S15" s="84">
        <f t="shared" si="6"/>
        <v>6.2790234183038821E-2</v>
      </c>
      <c r="T15" s="85">
        <f>分析係数表!F18</f>
        <v>0.45924018655266224</v>
      </c>
      <c r="U15" s="86">
        <f t="shared" si="7"/>
        <v>2.8835798859904099E-2</v>
      </c>
      <c r="V15" s="87">
        <f>分析係数表!D18</f>
        <v>6.0775359502526237E-2</v>
      </c>
      <c r="W15" s="167">
        <f t="shared" si="8"/>
        <v>0</v>
      </c>
      <c r="X15" s="76">
        <f>分析係数表!E18</f>
        <v>6.0046638165565484E-2</v>
      </c>
      <c r="Y15" s="166">
        <f t="shared" si="9"/>
        <v>0</v>
      </c>
    </row>
    <row r="16" spans="1:25" x14ac:dyDescent="0.2">
      <c r="A16" s="6" t="s">
        <v>4</v>
      </c>
      <c r="B16" s="5" t="s">
        <v>32</v>
      </c>
      <c r="C16" s="75">
        <f>最終需要_まとめ!C17</f>
        <v>100</v>
      </c>
      <c r="D16" s="76">
        <f>投入係数表!N16</f>
        <v>0.53726530405339001</v>
      </c>
      <c r="E16" s="77">
        <f t="shared" si="0"/>
        <v>53.726530405338998</v>
      </c>
      <c r="F16" s="76">
        <f>分析係数表!C19</f>
        <v>0.38367313932924796</v>
      </c>
      <c r="G16" s="77">
        <f t="shared" si="1"/>
        <v>20.613426585884707</v>
      </c>
      <c r="H16" s="77">
        <v>25.979467561900634</v>
      </c>
      <c r="I16" s="77">
        <f t="shared" si="2"/>
        <v>125.97946756190063</v>
      </c>
      <c r="J16" s="76">
        <f>分析係数表!G19</f>
        <v>5.766363928853338E-2</v>
      </c>
      <c r="K16" s="78">
        <f t="shared" si="3"/>
        <v>7.2644345752509301</v>
      </c>
      <c r="L16" s="79"/>
      <c r="M16" s="80"/>
      <c r="N16" s="81">
        <f>分析係数表!H19</f>
        <v>-1.1191810412296904E-4</v>
      </c>
      <c r="O16" s="82">
        <f t="shared" si="4"/>
        <v>-7.0806240275820165E-4</v>
      </c>
      <c r="P16" s="76">
        <f>分析係数表!C19</f>
        <v>0.38367313932924796</v>
      </c>
      <c r="Q16" s="82">
        <f t="shared" si="5"/>
        <v>-2.7166452490724958E-4</v>
      </c>
      <c r="R16" s="83">
        <v>2.4249256128789009E-3</v>
      </c>
      <c r="S16" s="84">
        <f t="shared" si="6"/>
        <v>125.98189248751352</v>
      </c>
      <c r="T16" s="85">
        <f>分析係数表!F19</f>
        <v>0.24005843022564122</v>
      </c>
      <c r="U16" s="86">
        <f t="shared" si="7"/>
        <v>30.243015347407997</v>
      </c>
      <c r="V16" s="87">
        <f>分析係数表!D19</f>
        <v>6.7037511004807461E-3</v>
      </c>
      <c r="W16" s="167">
        <f t="shared" si="8"/>
        <v>1</v>
      </c>
      <c r="X16" s="76">
        <f>分析係数表!E19</f>
        <v>7.5624105778571375E-3</v>
      </c>
      <c r="Y16" s="166">
        <f t="shared" si="9"/>
        <v>1</v>
      </c>
    </row>
    <row r="17" spans="1:25" x14ac:dyDescent="0.2">
      <c r="A17" s="6" t="s">
        <v>5</v>
      </c>
      <c r="B17" s="5" t="s">
        <v>33</v>
      </c>
      <c r="C17" s="90"/>
      <c r="D17" s="76">
        <f>投入係数表!N17</f>
        <v>8.7024620767351905E-3</v>
      </c>
      <c r="E17" s="77">
        <f t="shared" si="0"/>
        <v>0.87024620767351901</v>
      </c>
      <c r="F17" s="76">
        <f>分析係数表!C20</f>
        <v>5.6760594962254274E-2</v>
      </c>
      <c r="G17" s="77">
        <f t="shared" si="1"/>
        <v>4.9395692511194432E-2</v>
      </c>
      <c r="H17" s="77">
        <v>6.4820713176897651E-2</v>
      </c>
      <c r="I17" s="77">
        <f t="shared" si="2"/>
        <v>6.4820713176897651E-2</v>
      </c>
      <c r="J17" s="76">
        <f>分析係数表!G20</f>
        <v>0.10000544691976687</v>
      </c>
      <c r="K17" s="78">
        <f t="shared" si="3"/>
        <v>6.4824243909136709E-3</v>
      </c>
      <c r="L17" s="79"/>
      <c r="M17" s="80"/>
      <c r="N17" s="81">
        <f>分析係数表!H20</f>
        <v>5.4785085934320511E-4</v>
      </c>
      <c r="O17" s="82">
        <f t="shared" si="4"/>
        <v>3.4660397337814069E-3</v>
      </c>
      <c r="P17" s="76">
        <f>分析係数表!C20</f>
        <v>5.6760594962254274E-2</v>
      </c>
      <c r="Q17" s="82">
        <f t="shared" si="5"/>
        <v>1.9673447745224606E-4</v>
      </c>
      <c r="R17" s="83">
        <v>6.5774229184378254E-4</v>
      </c>
      <c r="S17" s="84">
        <f t="shared" si="6"/>
        <v>6.5478455468741439E-2</v>
      </c>
      <c r="T17" s="85">
        <f>分析係数表!F20</f>
        <v>0.22277901846505802</v>
      </c>
      <c r="U17" s="86">
        <f t="shared" si="7"/>
        <v>1.4587226039934228E-2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投入係数表!N18</f>
        <v>8.7624647872024564E-4</v>
      </c>
      <c r="E18" s="77">
        <f t="shared" si="0"/>
        <v>8.7624647872024564E-2</v>
      </c>
      <c r="F18" s="76">
        <f>分析係数表!C21</f>
        <v>0.13737850556345566</v>
      </c>
      <c r="G18" s="77">
        <f t="shared" si="1"/>
        <v>1.2037743175182769E-2</v>
      </c>
      <c r="H18" s="77">
        <v>2.7870560986424663E-2</v>
      </c>
      <c r="I18" s="77">
        <f t="shared" si="2"/>
        <v>2.7870560986424663E-2</v>
      </c>
      <c r="J18" s="76">
        <f>分析係数表!G21</f>
        <v>0.2851571527617287</v>
      </c>
      <c r="K18" s="78">
        <f t="shared" si="3"/>
        <v>7.9474898167609734E-3</v>
      </c>
      <c r="L18" s="79"/>
      <c r="M18" s="80"/>
      <c r="N18" s="81">
        <f>分析係数表!H21</f>
        <v>9.156935791879285E-4</v>
      </c>
      <c r="O18" s="82">
        <f t="shared" si="4"/>
        <v>5.7932378407489224E-3</v>
      </c>
      <c r="P18" s="76">
        <f>分析係数表!C21</f>
        <v>0.13737850556345566</v>
      </c>
      <c r="Q18" s="82">
        <f t="shared" si="5"/>
        <v>7.9586635693574767E-4</v>
      </c>
      <c r="R18" s="83">
        <v>2.4492427558845294E-3</v>
      </c>
      <c r="S18" s="84">
        <f t="shared" si="6"/>
        <v>3.0319803742309193E-2</v>
      </c>
      <c r="T18" s="85">
        <f>分析係数表!F21</f>
        <v>0.4258002079963023</v>
      </c>
      <c r="U18" s="86">
        <f t="shared" si="7"/>
        <v>1.291017873988232E-2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投入係数表!N19</f>
        <v>1.2310900940697665E-4</v>
      </c>
      <c r="E19" s="77">
        <f t="shared" si="0"/>
        <v>1.2310900940697665E-2</v>
      </c>
      <c r="F19" s="76">
        <f>分析係数表!C22</f>
        <v>5.5142937219730959E-2</v>
      </c>
      <c r="G19" s="77">
        <f t="shared" si="1"/>
        <v>6.7885923769121813E-4</v>
      </c>
      <c r="H19" s="77">
        <v>2.0968103559030212E-3</v>
      </c>
      <c r="I19" s="77">
        <f t="shared" si="2"/>
        <v>2.0968103559030212E-3</v>
      </c>
      <c r="J19" s="76">
        <f>分析係数表!G22</f>
        <v>0.19463487332339791</v>
      </c>
      <c r="K19" s="78">
        <f t="shared" si="3"/>
        <v>4.0811241800437338E-4</v>
      </c>
      <c r="L19" s="79"/>
      <c r="M19" s="80"/>
      <c r="N19" s="81">
        <f>分析係数表!H22</f>
        <v>4.3045424662680399E-5</v>
      </c>
      <c r="O19" s="82">
        <f t="shared" si="4"/>
        <v>2.7233169336853908E-4</v>
      </c>
      <c r="P19" s="76">
        <f>分析係数表!C22</f>
        <v>5.5142937219730959E-2</v>
      </c>
      <c r="Q19" s="82">
        <f t="shared" si="5"/>
        <v>1.5017169470364373E-5</v>
      </c>
      <c r="R19" s="83">
        <v>3.1478396740721213E-4</v>
      </c>
      <c r="S19" s="84">
        <f t="shared" si="6"/>
        <v>2.4115943233102332E-3</v>
      </c>
      <c r="T19" s="85">
        <f>分析係数表!F22</f>
        <v>0.4128663686040735</v>
      </c>
      <c r="U19" s="86">
        <f t="shared" si="7"/>
        <v>9.9566619081129393E-4</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投入係数表!N20</f>
        <v>1.4379959922327526E-4</v>
      </c>
      <c r="E20" s="77">
        <f t="shared" si="0"/>
        <v>1.4379959922327526E-2</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1.5844753068715002E-4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投入係数表!N21</f>
        <v>0</v>
      </c>
      <c r="E21" s="77">
        <f t="shared" si="0"/>
        <v>0</v>
      </c>
      <c r="F21" s="76">
        <f>分析係数表!C24</f>
        <v>1</v>
      </c>
      <c r="G21" s="77">
        <f t="shared" si="1"/>
        <v>0</v>
      </c>
      <c r="H21" s="77">
        <v>1.6301407956265657E-2</v>
      </c>
      <c r="I21" s="77">
        <f t="shared" si="2"/>
        <v>1.6301407956265657E-2</v>
      </c>
      <c r="J21" s="76">
        <f>分析係数表!G24</f>
        <v>0.20831345678476951</v>
      </c>
      <c r="K21" s="78">
        <f t="shared" si="3"/>
        <v>3.395802641828444E-3</v>
      </c>
      <c r="L21" s="79"/>
      <c r="M21" s="80"/>
      <c r="N21" s="81">
        <f>分析係数表!H24</f>
        <v>3.2557993926681905E-4</v>
      </c>
      <c r="O21" s="82">
        <f t="shared" si="4"/>
        <v>2.0598178989329505E-3</v>
      </c>
      <c r="P21" s="76">
        <f>分析係数表!C24</f>
        <v>1</v>
      </c>
      <c r="Q21" s="82">
        <f t="shared" si="5"/>
        <v>2.0598178989329505E-3</v>
      </c>
      <c r="R21" s="83">
        <v>1.0868546592934337E-2</v>
      </c>
      <c r="S21" s="84">
        <f t="shared" si="6"/>
        <v>2.7169954549199994E-2</v>
      </c>
      <c r="T21" s="85">
        <f>分析係数表!F24</f>
        <v>0.39224380935860187</v>
      </c>
      <c r="U21" s="86">
        <f t="shared" si="7"/>
        <v>1.0657246472478281E-2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投入係数表!N22</f>
        <v>0</v>
      </c>
      <c r="E22" s="77">
        <f t="shared" si="0"/>
        <v>0</v>
      </c>
      <c r="F22" s="76">
        <f>分析係数表!C25</f>
        <v>5.3881637957861162E-2</v>
      </c>
      <c r="G22" s="77">
        <f t="shared" si="1"/>
        <v>0</v>
      </c>
      <c r="H22" s="77">
        <v>1.9788916181226789E-3</v>
      </c>
      <c r="I22" s="77">
        <f t="shared" si="2"/>
        <v>1.9788916181226789E-3</v>
      </c>
      <c r="J22" s="76">
        <f>分析係数表!G25</f>
        <v>0.19694753074216123</v>
      </c>
      <c r="K22" s="78">
        <f t="shared" si="3"/>
        <v>3.897378177956215E-4</v>
      </c>
      <c r="L22" s="79"/>
      <c r="M22" s="80"/>
      <c r="N22" s="81">
        <f>分析係数表!H25</f>
        <v>5.0793601101962874E-4</v>
      </c>
      <c r="O22" s="82">
        <f t="shared" si="4"/>
        <v>3.2135139817487616E-3</v>
      </c>
      <c r="P22" s="76">
        <f>分析係数表!C25</f>
        <v>5.3881637957861162E-2</v>
      </c>
      <c r="Q22" s="82">
        <f t="shared" si="5"/>
        <v>1.7314939693711164E-4</v>
      </c>
      <c r="R22" s="83">
        <v>1.5004483781793886E-3</v>
      </c>
      <c r="S22" s="84">
        <f t="shared" si="6"/>
        <v>3.4793399963020675E-3</v>
      </c>
      <c r="T22" s="85">
        <f>分析係数表!F25</f>
        <v>0.35040132853584277</v>
      </c>
      <c r="U22" s="86">
        <f t="shared" si="7"/>
        <v>1.2191653571321387E-3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投入係数表!N23</f>
        <v>0</v>
      </c>
      <c r="E23" s="77">
        <f t="shared" si="0"/>
        <v>0</v>
      </c>
      <c r="F23" s="76">
        <f>分析係数表!C26</f>
        <v>0.84177658262309296</v>
      </c>
      <c r="G23" s="77">
        <f t="shared" si="1"/>
        <v>0</v>
      </c>
      <c r="H23" s="77">
        <v>1.8816065691524199E-2</v>
      </c>
      <c r="I23" s="77">
        <f t="shared" si="2"/>
        <v>1.8816065691524199E-2</v>
      </c>
      <c r="J23" s="76">
        <f>分析係数表!G26</f>
        <v>0.19643330946147433</v>
      </c>
      <c r="K23" s="78">
        <f t="shared" si="3"/>
        <v>3.6961020548306029E-3</v>
      </c>
      <c r="L23" s="79"/>
      <c r="M23" s="80"/>
      <c r="N23" s="81">
        <f>分析係数表!H26</f>
        <v>1.0240897849294056E-2</v>
      </c>
      <c r="O23" s="82">
        <f t="shared" si="4"/>
        <v>6.4790185595042446E-2</v>
      </c>
      <c r="P23" s="76">
        <f>分析係数表!C26</f>
        <v>0.84177658262309296</v>
      </c>
      <c r="Q23" s="82">
        <f t="shared" si="5"/>
        <v>5.4538861017710778E-2</v>
      </c>
      <c r="R23" s="83">
        <v>6.4894366107421358E-2</v>
      </c>
      <c r="S23" s="84">
        <f t="shared" si="6"/>
        <v>8.371043179894555E-2</v>
      </c>
      <c r="T23" s="85">
        <f>分析係数表!F26</f>
        <v>0.3347664275567348</v>
      </c>
      <c r="U23" s="86">
        <f t="shared" si="7"/>
        <v>2.8023442202564693E-2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投入係数表!N24</f>
        <v>1.03452949081493E-6</v>
      </c>
      <c r="E24" s="77">
        <f t="shared" si="0"/>
        <v>1.03452949081493E-4</v>
      </c>
      <c r="F24" s="76">
        <f>分析係数表!C27</f>
        <v>0.24324710590252963</v>
      </c>
      <c r="G24" s="77">
        <f t="shared" si="1"/>
        <v>2.5164630461154933E-5</v>
      </c>
      <c r="H24" s="77">
        <v>1.0619843242024528E-3</v>
      </c>
      <c r="I24" s="77">
        <f t="shared" si="2"/>
        <v>1.0619843242024528E-3</v>
      </c>
      <c r="J24" s="76">
        <f>分析係数表!G27</f>
        <v>0.17095686135274277</v>
      </c>
      <c r="K24" s="78">
        <f t="shared" si="3"/>
        <v>1.8155350687146495E-4</v>
      </c>
      <c r="L24" s="79"/>
      <c r="M24" s="80"/>
      <c r="N24" s="81">
        <f>分析係数表!H27</f>
        <v>1.1085370816767366E-2</v>
      </c>
      <c r="O24" s="82">
        <f t="shared" si="4"/>
        <v>7.0132838270399775E-2</v>
      </c>
      <c r="P24" s="76">
        <f>分析係数表!C27</f>
        <v>0.24324710590252963</v>
      </c>
      <c r="Q24" s="82">
        <f t="shared" si="5"/>
        <v>1.7059609938004917E-2</v>
      </c>
      <c r="R24" s="83">
        <v>1.7441989216158298E-2</v>
      </c>
      <c r="S24" s="84">
        <f t="shared" si="6"/>
        <v>1.8503973540360749E-2</v>
      </c>
      <c r="T24" s="85">
        <f>分析係数表!F27</f>
        <v>0.32207527072607844</v>
      </c>
      <c r="U24" s="86">
        <f t="shared" si="7"/>
        <v>5.9596722875198804E-3</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投入係数表!N25</f>
        <v>0</v>
      </c>
      <c r="E25" s="77">
        <f t="shared" si="0"/>
        <v>0</v>
      </c>
      <c r="F25" s="76">
        <f>分析係数表!C28</f>
        <v>6.4266243880729879E-2</v>
      </c>
      <c r="G25" s="77">
        <f t="shared" si="1"/>
        <v>0</v>
      </c>
      <c r="H25" s="77">
        <v>4.3846604841389367E-3</v>
      </c>
      <c r="I25" s="77">
        <f t="shared" si="2"/>
        <v>4.3846604841389367E-3</v>
      </c>
      <c r="J25" s="76">
        <f>分析係数表!G28</f>
        <v>0.12485076971410619</v>
      </c>
      <c r="K25" s="78">
        <f t="shared" si="3"/>
        <v>5.4742823637977174E-4</v>
      </c>
      <c r="L25" s="79"/>
      <c r="M25" s="80"/>
      <c r="N25" s="81">
        <f>分析係数表!H28</f>
        <v>2.0224305794696803E-2</v>
      </c>
      <c r="O25" s="82">
        <f t="shared" si="4"/>
        <v>0.1279513325152076</v>
      </c>
      <c r="P25" s="76">
        <f>分析係数表!C28</f>
        <v>6.4266243880729879E-2</v>
      </c>
      <c r="Q25" s="82">
        <f t="shared" si="5"/>
        <v>8.2229515402866948E-3</v>
      </c>
      <c r="R25" s="83">
        <v>9.4462893868971897E-3</v>
      </c>
      <c r="S25" s="84">
        <f t="shared" si="6"/>
        <v>1.3830949871036127E-2</v>
      </c>
      <c r="T25" s="85">
        <f>分析係数表!F28</f>
        <v>0.21344643418158971</v>
      </c>
      <c r="U25" s="86">
        <f t="shared" si="7"/>
        <v>2.9521669313169793E-3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投入係数表!N26</f>
        <v>8.1334708567869785E-3</v>
      </c>
      <c r="E26" s="77">
        <f t="shared" si="0"/>
        <v>0.81334708567869785</v>
      </c>
      <c r="F26" s="76">
        <f>分析係数表!C29</f>
        <v>0.2704472217012498</v>
      </c>
      <c r="G26" s="77">
        <f t="shared" si="1"/>
        <v>0.2199674596006122</v>
      </c>
      <c r="H26" s="77">
        <v>0.31648177429729563</v>
      </c>
      <c r="I26" s="77">
        <f t="shared" si="2"/>
        <v>0.31648177429729563</v>
      </c>
      <c r="J26" s="76">
        <f>分析係数表!G29</f>
        <v>0.25613918980110767</v>
      </c>
      <c r="K26" s="78">
        <f t="shared" si="3"/>
        <v>8.1063385255326317E-2</v>
      </c>
      <c r="L26" s="79"/>
      <c r="M26" s="80"/>
      <c r="N26" s="81">
        <f>分析係数表!H29</f>
        <v>1.0092978117271389E-2</v>
      </c>
      <c r="O26" s="82">
        <f t="shared" si="4"/>
        <v>6.3854354866921453E-2</v>
      </c>
      <c r="P26" s="76">
        <f>分析係数表!C29</f>
        <v>0.2704472217012498</v>
      </c>
      <c r="Q26" s="82">
        <f t="shared" si="5"/>
        <v>1.7269232867284587E-2</v>
      </c>
      <c r="R26" s="83">
        <v>2.7169739429123173E-2</v>
      </c>
      <c r="S26" s="84">
        <f t="shared" si="6"/>
        <v>0.34365151372641878</v>
      </c>
      <c r="T26" s="85">
        <f>分析係数表!F29</f>
        <v>0.41878853321258142</v>
      </c>
      <c r="U26" s="86">
        <f t="shared" si="7"/>
        <v>0.14391731336977021</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投入係数表!N27</f>
        <v>4.0025945999629638E-3</v>
      </c>
      <c r="E27" s="77">
        <f t="shared" si="0"/>
        <v>0.40025945999629636</v>
      </c>
      <c r="F27" s="76">
        <f>分析係数表!C30</f>
        <v>1</v>
      </c>
      <c r="G27" s="77">
        <f t="shared" si="1"/>
        <v>0.40025945999629636</v>
      </c>
      <c r="H27" s="77">
        <v>0.64134340640245568</v>
      </c>
      <c r="I27" s="77">
        <f t="shared" si="2"/>
        <v>0.64134340640245568</v>
      </c>
      <c r="J27" s="76">
        <f>分析係数表!G30</f>
        <v>0.34447816919378449</v>
      </c>
      <c r="K27" s="78">
        <f t="shared" si="3"/>
        <v>0.2209288024620232</v>
      </c>
      <c r="L27" s="79"/>
      <c r="M27" s="80"/>
      <c r="N27" s="81">
        <f>分析係数表!H30</f>
        <v>0</v>
      </c>
      <c r="O27" s="82">
        <f t="shared" si="4"/>
        <v>0</v>
      </c>
      <c r="P27" s="76">
        <f>分析係数表!C30</f>
        <v>1</v>
      </c>
      <c r="Q27" s="82">
        <f t="shared" si="5"/>
        <v>0</v>
      </c>
      <c r="R27" s="83">
        <v>2.5629014505651294E-2</v>
      </c>
      <c r="S27" s="84">
        <f t="shared" si="6"/>
        <v>0.66697242090810693</v>
      </c>
      <c r="T27" s="85">
        <f>分析係数表!F30</f>
        <v>0.44033965000872966</v>
      </c>
      <c r="U27" s="86">
        <f t="shared" si="7"/>
        <v>0.29369440238815092</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投入係数表!N28</f>
        <v>4.4153718667981207E-2</v>
      </c>
      <c r="E28" s="77">
        <f t="shared" si="0"/>
        <v>4.4153718667981208</v>
      </c>
      <c r="F28" s="76">
        <f>分析係数表!C31</f>
        <v>1</v>
      </c>
      <c r="G28" s="77">
        <f t="shared" si="1"/>
        <v>4.4153718667981208</v>
      </c>
      <c r="H28" s="77">
        <v>6.1459334618633035</v>
      </c>
      <c r="I28" s="77">
        <f t="shared" si="2"/>
        <v>6.1459334618633035</v>
      </c>
      <c r="J28" s="76">
        <f>分析係数表!G31</f>
        <v>7.060016576471162E-2</v>
      </c>
      <c r="K28" s="78">
        <f t="shared" si="3"/>
        <v>0.43390392118643717</v>
      </c>
      <c r="L28" s="79"/>
      <c r="M28" s="80"/>
      <c r="N28" s="81">
        <f>分析係数表!H31</f>
        <v>2.2204395329180102E-2</v>
      </c>
      <c r="O28" s="82">
        <f t="shared" si="4"/>
        <v>0.14047859041016042</v>
      </c>
      <c r="P28" s="76">
        <f>分析係数表!C31</f>
        <v>1</v>
      </c>
      <c r="Q28" s="82">
        <f t="shared" si="5"/>
        <v>0.14047859041016042</v>
      </c>
      <c r="R28" s="83">
        <v>0.21347933371704755</v>
      </c>
      <c r="S28" s="84">
        <f t="shared" si="6"/>
        <v>6.3594127955803508</v>
      </c>
      <c r="T28" s="85">
        <f>分析係数表!F31</f>
        <v>0.30864414216761737</v>
      </c>
      <c r="U28" s="86">
        <f t="shared" si="7"/>
        <v>1.9627955069816669</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投入係数表!N29</f>
        <v>9.5797430849462514E-4</v>
      </c>
      <c r="E29" s="77">
        <f t="shared" si="0"/>
        <v>9.5797430849462517E-2</v>
      </c>
      <c r="F29" s="76">
        <f>分析係数表!C32</f>
        <v>1</v>
      </c>
      <c r="G29" s="77">
        <f t="shared" si="1"/>
        <v>9.5797430849462517E-2</v>
      </c>
      <c r="H29" s="77">
        <v>0.15465664433559151</v>
      </c>
      <c r="I29" s="77">
        <f t="shared" si="2"/>
        <v>0.15465664433559151</v>
      </c>
      <c r="J29" s="76">
        <f>分析係数表!G32</f>
        <v>0.14032153145618437</v>
      </c>
      <c r="K29" s="78">
        <f t="shared" si="3"/>
        <v>2.170165718304462E-2</v>
      </c>
      <c r="L29" s="79"/>
      <c r="M29" s="80"/>
      <c r="N29" s="81">
        <f>分析係数表!H32</f>
        <v>6.2454997965125381E-3</v>
      </c>
      <c r="O29" s="82">
        <f t="shared" si="4"/>
        <v>3.9512852965108036E-2</v>
      </c>
      <c r="P29" s="76">
        <f>分析係数表!C32</f>
        <v>1</v>
      </c>
      <c r="Q29" s="82">
        <f t="shared" si="5"/>
        <v>3.9512852965108036E-2</v>
      </c>
      <c r="R29" s="83">
        <v>5.6069113329831659E-2</v>
      </c>
      <c r="S29" s="84">
        <f t="shared" si="6"/>
        <v>0.21072575766542317</v>
      </c>
      <c r="T29" s="85">
        <f>分析係数表!F32</f>
        <v>0.48266889694266329</v>
      </c>
      <c r="U29" s="86">
        <f t="shared" si="7"/>
        <v>0.10171076900977678</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投入係数表!N30</f>
        <v>1.3759242227838567E-4</v>
      </c>
      <c r="E30" s="77">
        <f t="shared" si="0"/>
        <v>1.3759242227838567E-2</v>
      </c>
      <c r="F30" s="76">
        <f>分析係数表!C33</f>
        <v>0.77670327534259886</v>
      </c>
      <c r="G30" s="77">
        <f t="shared" si="1"/>
        <v>1.0686848504594412E-2</v>
      </c>
      <c r="H30" s="77">
        <v>7.0067446572396386E-2</v>
      </c>
      <c r="I30" s="77">
        <f t="shared" si="2"/>
        <v>7.0067446572396386E-2</v>
      </c>
      <c r="J30" s="76">
        <f>分析係数表!G33</f>
        <v>0.5074626865671642</v>
      </c>
      <c r="K30" s="78">
        <f t="shared" si="3"/>
        <v>3.5556614678529511E-2</v>
      </c>
      <c r="L30" s="79"/>
      <c r="M30" s="80"/>
      <c r="N30" s="81">
        <f>分析係数表!H33</f>
        <v>9.4934727483329676E-4</v>
      </c>
      <c r="O30" s="82">
        <f t="shared" si="4"/>
        <v>6.0061517101097804E-3</v>
      </c>
      <c r="P30" s="76">
        <f>分析係数表!C33</f>
        <v>0.77670327534259886</v>
      </c>
      <c r="Q30" s="82">
        <f t="shared" si="5"/>
        <v>4.6649977054468179E-3</v>
      </c>
      <c r="R30" s="83">
        <v>1.8839459398697883E-2</v>
      </c>
      <c r="S30" s="84">
        <f t="shared" si="6"/>
        <v>8.8906905971094269E-2</v>
      </c>
      <c r="T30" s="85">
        <f>分析係数表!F33</f>
        <v>0.6450384062948854</v>
      </c>
      <c r="U30" s="86">
        <f t="shared" si="7"/>
        <v>5.7348368936203875E-2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投入係数表!N31</f>
        <v>2.3191047595598285E-2</v>
      </c>
      <c r="E31" s="77">
        <f t="shared" si="0"/>
        <v>2.3191047595598286</v>
      </c>
      <c r="F31" s="76">
        <f>分析係数表!C34</f>
        <v>0.47532743082063433</v>
      </c>
      <c r="G31" s="77">
        <f t="shared" si="1"/>
        <v>1.1023341071654782</v>
      </c>
      <c r="H31" s="77">
        <v>1.5350629711979553</v>
      </c>
      <c r="I31" s="77">
        <f t="shared" si="2"/>
        <v>1.5350629711979553</v>
      </c>
      <c r="J31" s="76">
        <f>分析係数表!G34</f>
        <v>0.42481134980523871</v>
      </c>
      <c r="K31" s="78">
        <f t="shared" si="3"/>
        <v>0.65211217283064371</v>
      </c>
      <c r="L31" s="79"/>
      <c r="M31" s="80"/>
      <c r="N31" s="81">
        <f>分析係数表!H34</f>
        <v>0.15685204896221394</v>
      </c>
      <c r="O31" s="82">
        <f t="shared" si="4"/>
        <v>0.99234203023761869</v>
      </c>
      <c r="P31" s="76">
        <f>分析係数表!C34</f>
        <v>0.47532743082063433</v>
      </c>
      <c r="Q31" s="82">
        <f t="shared" si="5"/>
        <v>0.47168738772817953</v>
      </c>
      <c r="R31" s="83">
        <v>0.52295516989328339</v>
      </c>
      <c r="S31" s="84">
        <f t="shared" si="6"/>
        <v>2.0580181410912388</v>
      </c>
      <c r="T31" s="85">
        <f>分析係数表!F34</f>
        <v>0.69928666893120972</v>
      </c>
      <c r="U31" s="86">
        <f t="shared" si="7"/>
        <v>1.4391446504836927</v>
      </c>
      <c r="V31" s="87">
        <f>分析係数表!D34</f>
        <v>0.17669785175285158</v>
      </c>
      <c r="W31" s="167">
        <f t="shared" si="8"/>
        <v>0</v>
      </c>
      <c r="X31" s="76">
        <f>分析係数表!E34</f>
        <v>0.12938371624217065</v>
      </c>
      <c r="Y31" s="166">
        <f t="shared" si="9"/>
        <v>0</v>
      </c>
    </row>
    <row r="32" spans="1:25" x14ac:dyDescent="0.2">
      <c r="A32" s="6" t="s">
        <v>20</v>
      </c>
      <c r="B32" s="5" t="s">
        <v>37</v>
      </c>
      <c r="C32" s="90"/>
      <c r="D32" s="76">
        <f>投入係数表!N32</f>
        <v>3.8318972339785005E-3</v>
      </c>
      <c r="E32" s="77">
        <f t="shared" si="0"/>
        <v>0.38318972339785007</v>
      </c>
      <c r="F32" s="76">
        <f>分析係数表!C35</f>
        <v>0.95011559485855634</v>
      </c>
      <c r="G32" s="77">
        <f t="shared" si="1"/>
        <v>0.36407453198983397</v>
      </c>
      <c r="H32" s="77">
        <v>0.68098814455208867</v>
      </c>
      <c r="I32" s="77">
        <f t="shared" si="2"/>
        <v>0.68098814455208867</v>
      </c>
      <c r="J32" s="76">
        <f>分析係数表!G35</f>
        <v>0.31372249083859299</v>
      </c>
      <c r="K32" s="78">
        <f t="shared" si="3"/>
        <v>0.21364129694043307</v>
      </c>
      <c r="L32" s="79"/>
      <c r="M32" s="80"/>
      <c r="N32" s="81">
        <f>分析係数表!H35</f>
        <v>5.8597345271264437E-2</v>
      </c>
      <c r="O32" s="82">
        <f t="shared" si="4"/>
        <v>0.37072265843992525</v>
      </c>
      <c r="P32" s="76">
        <f>分析係数表!C35</f>
        <v>0.95011559485855634</v>
      </c>
      <c r="Q32" s="82">
        <f t="shared" si="5"/>
        <v>0.35222937915119495</v>
      </c>
      <c r="R32" s="83">
        <v>0.49843608492557506</v>
      </c>
      <c r="S32" s="84">
        <f t="shared" si="6"/>
        <v>1.1794242294776638</v>
      </c>
      <c r="T32" s="85">
        <f>分析係数表!F35</f>
        <v>0.64312744830705182</v>
      </c>
      <c r="U32" s="86">
        <f t="shared" si="7"/>
        <v>0.75852009517548069</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投入係数表!N33</f>
        <v>9.7969942780173859E-4</v>
      </c>
      <c r="E33" s="77">
        <f t="shared" si="0"/>
        <v>9.796994278017386E-2</v>
      </c>
      <c r="F33" s="76">
        <f>分析係数表!C36</f>
        <v>0.97036286861890209</v>
      </c>
      <c r="G33" s="77">
        <f t="shared" si="1"/>
        <v>9.5066394714599198E-2</v>
      </c>
      <c r="H33" s="77">
        <v>0.24511949784763659</v>
      </c>
      <c r="I33" s="77">
        <f t="shared" si="2"/>
        <v>0.24511949784763659</v>
      </c>
      <c r="J33" s="76">
        <f>分析係数表!G36</f>
        <v>5.6132677862763138E-2</v>
      </c>
      <c r="K33" s="78">
        <f t="shared" si="3"/>
        <v>1.3759213810563647E-2</v>
      </c>
      <c r="L33" s="79"/>
      <c r="M33" s="80"/>
      <c r="N33" s="81">
        <f>分析係数表!H36</f>
        <v>0.19400338102244624</v>
      </c>
      <c r="O33" s="82">
        <f t="shared" si="4"/>
        <v>1.2273840875560038</v>
      </c>
      <c r="P33" s="76">
        <f>分析係数表!C36</f>
        <v>0.97036286861890209</v>
      </c>
      <c r="Q33" s="82">
        <f t="shared" si="5"/>
        <v>1.1910079440980375</v>
      </c>
      <c r="R33" s="83">
        <v>1.2708106709563509</v>
      </c>
      <c r="S33" s="84">
        <f t="shared" si="6"/>
        <v>1.5159301688039875</v>
      </c>
      <c r="T33" s="85">
        <f>分析係数表!F36</f>
        <v>0.84161253999423258</v>
      </c>
      <c r="U33" s="86">
        <f t="shared" si="7"/>
        <v>1.2758258398210096</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投入係数表!N34</f>
        <v>1.6980767062236259E-2</v>
      </c>
      <c r="E34" s="77">
        <f t="shared" si="0"/>
        <v>1.6980767062236259</v>
      </c>
      <c r="F34" s="76">
        <f>分析係数表!C37</f>
        <v>0.51412455642849397</v>
      </c>
      <c r="G34" s="77">
        <f t="shared" si="1"/>
        <v>0.87302293336877979</v>
      </c>
      <c r="H34" s="77">
        <v>1.3778413106864784</v>
      </c>
      <c r="I34" s="77">
        <f t="shared" si="2"/>
        <v>1.3778413106864784</v>
      </c>
      <c r="J34" s="76">
        <f>分析係数表!G37</f>
        <v>0.38383420760226361</v>
      </c>
      <c r="K34" s="78">
        <f t="shared" si="3"/>
        <v>0.52886262768900871</v>
      </c>
      <c r="L34" s="79"/>
      <c r="M34" s="80"/>
      <c r="N34" s="81">
        <f>分析係数表!H37</f>
        <v>4.7982343549447456E-2</v>
      </c>
      <c r="O34" s="82">
        <f t="shared" si="4"/>
        <v>0.30356566285524356</v>
      </c>
      <c r="P34" s="76">
        <f>分析係数表!C37</f>
        <v>0.51412455642849397</v>
      </c>
      <c r="Q34" s="82">
        <f t="shared" si="5"/>
        <v>0.15607056176237386</v>
      </c>
      <c r="R34" s="83">
        <v>0.20510245524191131</v>
      </c>
      <c r="S34" s="84">
        <f t="shared" si="6"/>
        <v>1.5829437659283898</v>
      </c>
      <c r="T34" s="85">
        <f>分析係数表!F37</f>
        <v>0.64874544561874981</v>
      </c>
      <c r="U34" s="86">
        <f t="shared" si="7"/>
        <v>1.0269275588166353</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投入係数表!N35</f>
        <v>1.7100772483170791E-3</v>
      </c>
      <c r="E35" s="77">
        <f t="shared" si="0"/>
        <v>0.1710077248317079</v>
      </c>
      <c r="F35" s="76">
        <f>分析係数表!C38</f>
        <v>0.46043954090550876</v>
      </c>
      <c r="G35" s="77">
        <f t="shared" si="1"/>
        <v>7.8738718312807154E-2</v>
      </c>
      <c r="H35" s="77">
        <v>0.23420235130344985</v>
      </c>
      <c r="I35" s="77">
        <f t="shared" si="2"/>
        <v>0.23420235130344985</v>
      </c>
      <c r="J35" s="76">
        <f>分析係数表!G38</f>
        <v>0.15768289971091839</v>
      </c>
      <c r="K35" s="78">
        <f t="shared" si="3"/>
        <v>3.6929705872643159E-2</v>
      </c>
      <c r="L35" s="79"/>
      <c r="M35" s="80"/>
      <c r="N35" s="81">
        <f>分析係数表!H38</f>
        <v>4.3205084055974702E-2</v>
      </c>
      <c r="O35" s="82">
        <f t="shared" si="4"/>
        <v>0.27334179637666967</v>
      </c>
      <c r="P35" s="76">
        <f>分析係数表!C38</f>
        <v>0.46043954090550876</v>
      </c>
      <c r="Q35" s="82">
        <f t="shared" si="5"/>
        <v>0.12585737123396085</v>
      </c>
      <c r="R35" s="83">
        <v>0.18882131743852215</v>
      </c>
      <c r="S35" s="84">
        <f t="shared" si="6"/>
        <v>0.423023668741972</v>
      </c>
      <c r="T35" s="85">
        <f>分析係数表!F38</f>
        <v>0.51649988881476538</v>
      </c>
      <c r="U35" s="86">
        <f t="shared" si="7"/>
        <v>0.21849167787124268</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投入係数表!N36</f>
        <v>0</v>
      </c>
      <c r="E36" s="77">
        <f t="shared" si="0"/>
        <v>0</v>
      </c>
      <c r="F36" s="76">
        <f>分析係数表!C39</f>
        <v>1</v>
      </c>
      <c r="G36" s="77">
        <f t="shared" si="1"/>
        <v>0</v>
      </c>
      <c r="H36" s="77">
        <v>4.5009086277235918E-2</v>
      </c>
      <c r="I36" s="77">
        <f t="shared" si="2"/>
        <v>4.5009086277235918E-2</v>
      </c>
      <c r="J36" s="76">
        <f>分析係数表!G39</f>
        <v>0.35257837611217219</v>
      </c>
      <c r="K36" s="78">
        <f t="shared" si="3"/>
        <v>1.5869230549920493E-2</v>
      </c>
      <c r="L36" s="79"/>
      <c r="M36" s="80"/>
      <c r="N36" s="81">
        <f>分析係数表!H39</f>
        <v>3.7864320821463233E-3</v>
      </c>
      <c r="O36" s="82">
        <f t="shared" si="4"/>
        <v>2.3955286045763496E-2</v>
      </c>
      <c r="P36" s="76">
        <f>分析係数表!C39</f>
        <v>1</v>
      </c>
      <c r="Q36" s="82">
        <f t="shared" si="5"/>
        <v>2.3955286045763496E-2</v>
      </c>
      <c r="R36" s="83">
        <v>3.7566025291335188E-2</v>
      </c>
      <c r="S36" s="84">
        <f t="shared" si="6"/>
        <v>8.2575111568571113E-2</v>
      </c>
      <c r="T36" s="85">
        <f>分析係数表!F39</f>
        <v>0.70335864349932453</v>
      </c>
      <c r="U36" s="86">
        <f t="shared" si="7"/>
        <v>5.8079918459675556E-2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投入係数表!N37</f>
        <v>4.9657415559116634E-5</v>
      </c>
      <c r="E37" s="77">
        <f t="shared" si="0"/>
        <v>4.9657415559116631E-3</v>
      </c>
      <c r="F37" s="76">
        <f>分析係数表!C40</f>
        <v>0.88524546011567695</v>
      </c>
      <c r="G37" s="77">
        <f t="shared" si="1"/>
        <v>4.3959001684785578E-3</v>
      </c>
      <c r="H37" s="77">
        <v>9.3196258702958126E-3</v>
      </c>
      <c r="I37" s="77">
        <f t="shared" si="2"/>
        <v>9.3196258702958126E-3</v>
      </c>
      <c r="J37" s="76">
        <f>分析係数表!G40</f>
        <v>0.51249383412021698</v>
      </c>
      <c r="K37" s="78">
        <f t="shared" si="3"/>
        <v>4.7762507948338646E-3</v>
      </c>
      <c r="L37" s="79"/>
      <c r="M37" s="80"/>
      <c r="N37" s="81">
        <f>分析係数表!H40</f>
        <v>3.2436684093541619E-2</v>
      </c>
      <c r="O37" s="82">
        <f t="shared" si="4"/>
        <v>0.20521430966652912</v>
      </c>
      <c r="P37" s="76">
        <f>分析係数表!C40</f>
        <v>0.88524546011567695</v>
      </c>
      <c r="Q37" s="82">
        <f t="shared" si="5"/>
        <v>0.18166503598306757</v>
      </c>
      <c r="R37" s="83">
        <v>0.18306607827736751</v>
      </c>
      <c r="S37" s="84">
        <f t="shared" si="6"/>
        <v>0.19238570414766332</v>
      </c>
      <c r="T37" s="85">
        <f>分析係数表!F40</f>
        <v>0.70839968994433089</v>
      </c>
      <c r="U37" s="86">
        <f t="shared" si="7"/>
        <v>0.13628597316792646</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投入係数表!N38</f>
        <v>2.06905898162986E-6</v>
      </c>
      <c r="E38" s="77">
        <f t="shared" si="0"/>
        <v>2.06905898162986E-4</v>
      </c>
      <c r="F38" s="76">
        <f>分析係数表!C41</f>
        <v>0.76732784646536523</v>
      </c>
      <c r="G38" s="77">
        <f t="shared" si="1"/>
        <v>1.5876465725838621E-4</v>
      </c>
      <c r="H38" s="77">
        <v>1.9353594034113438E-3</v>
      </c>
      <c r="I38" s="77">
        <f t="shared" si="2"/>
        <v>1.9353594034113438E-3</v>
      </c>
      <c r="J38" s="76">
        <f>分析係数表!G41</f>
        <v>0.44330293713737212</v>
      </c>
      <c r="K38" s="78">
        <f t="shared" si="3"/>
        <v>8.5795050794868096E-4</v>
      </c>
      <c r="L38" s="79"/>
      <c r="M38" s="80"/>
      <c r="N38" s="81">
        <f>分析係数表!H41</f>
        <v>5.3196318442225214E-2</v>
      </c>
      <c r="O38" s="82">
        <f t="shared" si="4"/>
        <v>0.33655245815017459</v>
      </c>
      <c r="P38" s="76">
        <f>分析係数表!C41</f>
        <v>0.76732784646536523</v>
      </c>
      <c r="Q38" s="82">
        <f t="shared" si="5"/>
        <v>0.25824607293499841</v>
      </c>
      <c r="R38" s="83">
        <v>0.26297981749367721</v>
      </c>
      <c r="S38" s="84">
        <f t="shared" si="6"/>
        <v>0.26491517689708854</v>
      </c>
      <c r="T38" s="85">
        <f>分析係数表!F41</f>
        <v>0.5479013319521201</v>
      </c>
      <c r="U38" s="86">
        <f t="shared" si="7"/>
        <v>0.14514737827624632</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投入係数表!N39</f>
        <v>5.0691945049931568E-4</v>
      </c>
      <c r="E39" s="77">
        <f>$C$16*D39</f>
        <v>5.0691945049931568E-2</v>
      </c>
      <c r="F39" s="76">
        <f>分析係数表!C42</f>
        <v>0.61896115066660296</v>
      </c>
      <c r="G39" s="77">
        <f>E39*F39</f>
        <v>3.1376344637633849E-2</v>
      </c>
      <c r="H39" s="77">
        <v>5.1959332814321579E-2</v>
      </c>
      <c r="I39" s="77">
        <f>C39+H39</f>
        <v>5.1959332814321579E-2</v>
      </c>
      <c r="J39" s="76">
        <f>分析係数表!G42</f>
        <v>0.48521299417713759</v>
      </c>
      <c r="K39" s="78">
        <f>I39*J39</f>
        <v>2.521134345028337E-2</v>
      </c>
      <c r="L39" s="79"/>
      <c r="M39" s="80"/>
      <c r="N39" s="81">
        <f>分析係数表!H42</f>
        <v>1.2030804871176784E-2</v>
      </c>
      <c r="O39" s="82">
        <f t="shared" si="4"/>
        <v>7.61142325538397E-2</v>
      </c>
      <c r="P39" s="76">
        <f>分析係数表!C42</f>
        <v>0.61896115066660296</v>
      </c>
      <c r="Q39" s="82">
        <f>O39*P39</f>
        <v>4.711175296363003E-2</v>
      </c>
      <c r="R39" s="83">
        <v>5.0898389763191818E-2</v>
      </c>
      <c r="S39" s="84">
        <f>I39+R39</f>
        <v>0.1028577225775134</v>
      </c>
      <c r="T39" s="85">
        <f>分析係数表!F42</f>
        <v>0.55654305853509045</v>
      </c>
      <c r="U39" s="86">
        <f>S39*T39</f>
        <v>5.7244751517243134E-2</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投入係数表!N40</f>
        <v>9.7980288075082012E-3</v>
      </c>
      <c r="E40" s="77">
        <f>$C$16*D40</f>
        <v>0.97980288075082012</v>
      </c>
      <c r="F40" s="76">
        <f>分析係数表!C43</f>
        <v>0.5789580681381028</v>
      </c>
      <c r="G40" s="77">
        <f>E40*F40</f>
        <v>0.56726478299564276</v>
      </c>
      <c r="H40" s="77">
        <v>1.2985367404886372</v>
      </c>
      <c r="I40" s="77">
        <f>C40+H40</f>
        <v>1.2985367404886372</v>
      </c>
      <c r="J40" s="76">
        <f>分析係数表!G43</f>
        <v>0.34272082878953108</v>
      </c>
      <c r="K40" s="78">
        <f>I40*J40</f>
        <v>0.445035587913922</v>
      </c>
      <c r="L40" s="79"/>
      <c r="M40" s="80"/>
      <c r="N40" s="81">
        <f>分析係数表!H43</f>
        <v>3.3445512318817892E-2</v>
      </c>
      <c r="O40" s="82">
        <f t="shared" si="4"/>
        <v>0.21159677426202089</v>
      </c>
      <c r="P40" s="76">
        <f>分析係数表!C43</f>
        <v>0.5789580681381028</v>
      </c>
      <c r="Q40" s="82">
        <f>O40*P40</f>
        <v>0.12250565965099385</v>
      </c>
      <c r="R40" s="83">
        <v>0.29626163788581883</v>
      </c>
      <c r="S40" s="84">
        <f>I40+R40</f>
        <v>1.5947983783744561</v>
      </c>
      <c r="T40" s="85">
        <f>分析係数表!F43</f>
        <v>0.5990685205379862</v>
      </c>
      <c r="U40" s="86">
        <f>S40*T40</f>
        <v>0.95539350508916498</v>
      </c>
      <c r="V40" s="87">
        <f>分析係数表!D43</f>
        <v>0.10839694656488549</v>
      </c>
      <c r="W40" s="167">
        <f>ROUND(S40*V40,0)</f>
        <v>0</v>
      </c>
      <c r="X40" s="76">
        <f>分析係数表!E43</f>
        <v>8.9508360596146849E-2</v>
      </c>
      <c r="Y40" s="166">
        <f>ROUND(S40*X40,0)</f>
        <v>0</v>
      </c>
    </row>
    <row r="41" spans="1:25" x14ac:dyDescent="0.2">
      <c r="A41" s="6" t="s">
        <v>341</v>
      </c>
      <c r="B41" s="5" t="s">
        <v>42</v>
      </c>
      <c r="C41" s="90"/>
      <c r="D41" s="76">
        <f>投入係数表!N41</f>
        <v>4.6553827086671849E-5</v>
      </c>
      <c r="E41" s="77">
        <f>$C$16*D41</f>
        <v>4.6553827086671853E-3</v>
      </c>
      <c r="F41" s="76">
        <f>分析係数表!C44</f>
        <v>0.63630612597919289</v>
      </c>
      <c r="G41" s="77">
        <f>E41*F41</f>
        <v>2.9622485363025382E-3</v>
      </c>
      <c r="H41" s="77">
        <v>8.0222558321021917E-3</v>
      </c>
      <c r="I41" s="77">
        <f>C41+H41</f>
        <v>8.0222558321021917E-3</v>
      </c>
      <c r="J41" s="76">
        <f>分析係数表!G44</f>
        <v>0.27264053101016389</v>
      </c>
      <c r="K41" s="78">
        <f>I41*J41</f>
        <v>2.1871920899637258E-3</v>
      </c>
      <c r="L41" s="79"/>
      <c r="M41" s="80"/>
      <c r="N41" s="81">
        <f>分析係数表!H44</f>
        <v>0.11349043608928404</v>
      </c>
      <c r="O41" s="82">
        <f t="shared" si="4"/>
        <v>0.71800993679415426</v>
      </c>
      <c r="P41" s="76">
        <f>分析係数表!C44</f>
        <v>0.63630612597919289</v>
      </c>
      <c r="Q41" s="82">
        <f>O41*P41</f>
        <v>0.45687412129605343</v>
      </c>
      <c r="R41" s="83">
        <v>0.46583884743065684</v>
      </c>
      <c r="S41" s="84">
        <f>I41+R41</f>
        <v>0.47386110326275904</v>
      </c>
      <c r="T41" s="85">
        <f>分析係数表!F44</f>
        <v>0.52896909354905619</v>
      </c>
      <c r="U41" s="86">
        <f>S41*T41</f>
        <v>0.25065787826105734</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投入係数表!N42</f>
        <v>2.0173325070891134E-4</v>
      </c>
      <c r="E42" s="77">
        <f>$C$16*D42</f>
        <v>2.0173325070891136E-2</v>
      </c>
      <c r="F42" s="76">
        <f>分析係数表!C45</f>
        <v>1</v>
      </c>
      <c r="G42" s="77">
        <f>E42*F42</f>
        <v>2.0173325070891136E-2</v>
      </c>
      <c r="H42" s="77">
        <v>4.1896782431123304E-2</v>
      </c>
      <c r="I42" s="77">
        <f>C42+H42</f>
        <v>4.1896782431123304E-2</v>
      </c>
      <c r="J42" s="76">
        <f>分析係数表!G45</f>
        <v>0</v>
      </c>
      <c r="K42" s="78">
        <f>I42*J42</f>
        <v>0</v>
      </c>
      <c r="L42" s="79"/>
      <c r="M42" s="80"/>
      <c r="N42" s="81">
        <f>分析係数表!H45</f>
        <v>0</v>
      </c>
      <c r="O42" s="82">
        <f t="shared" si="4"/>
        <v>0</v>
      </c>
      <c r="P42" s="76">
        <f>分析係数表!C45</f>
        <v>1</v>
      </c>
      <c r="Q42" s="82">
        <f>O42*P42</f>
        <v>0</v>
      </c>
      <c r="R42" s="83">
        <v>9.0265526268234805E-3</v>
      </c>
      <c r="S42" s="84">
        <f>I42+R42</f>
        <v>5.0923335057946786E-2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投入係数表!N43</f>
        <v>3.6818904578103354E-3</v>
      </c>
      <c r="E43" s="77">
        <f>$C$16*D43</f>
        <v>0.36818904578103356</v>
      </c>
      <c r="F43" s="76">
        <f>分析係数表!C46</f>
        <v>0.4351527731358511</v>
      </c>
      <c r="G43" s="77">
        <f>E43*F43</f>
        <v>0.1602184843098596</v>
      </c>
      <c r="H43" s="77">
        <v>0.23737721252318869</v>
      </c>
      <c r="I43" s="77">
        <f>C43+H43</f>
        <v>0.23737721252318869</v>
      </c>
      <c r="J43" s="76">
        <f>分析係数表!G46</f>
        <v>9.2768120033880526E-3</v>
      </c>
      <c r="K43" s="78">
        <f>I43*J43</f>
        <v>2.2021037744659137E-3</v>
      </c>
      <c r="L43" s="79"/>
      <c r="M43" s="80"/>
      <c r="N43" s="81">
        <f>分析係数表!H46</f>
        <v>2.189916413611746E-2</v>
      </c>
      <c r="O43" s="82">
        <f t="shared" si="4"/>
        <v>0.13854751112991079</v>
      </c>
      <c r="P43" s="76">
        <f>分析係数表!C46</f>
        <v>0.4351527731358511</v>
      </c>
      <c r="Q43" s="82">
        <f>O43*P43</f>
        <v>6.0289333679250878E-2</v>
      </c>
      <c r="R43" s="83">
        <v>7.1782824529984871E-2</v>
      </c>
      <c r="S43" s="84">
        <f>I43+R43</f>
        <v>0.30916003705317358</v>
      </c>
      <c r="T43" s="85">
        <f>分析係数表!F46</f>
        <v>0.31347557778405194</v>
      </c>
      <c r="U43" s="86">
        <f>S43*T43</f>
        <v>9.6914121242982487E-2</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投入係数表!N44</f>
        <v>0.75020354367731779</v>
      </c>
      <c r="E44" s="91">
        <f>SUM(E5:E43)</f>
        <v>75.020354367731784</v>
      </c>
      <c r="F44" s="92">
        <f>分析係数表!C47</f>
        <v>0.50215200620282352</v>
      </c>
      <c r="G44" s="91">
        <f>SUM(G5:G43)</f>
        <v>29.399872869783813</v>
      </c>
      <c r="H44" s="91">
        <f>SUM(H5:H43)</f>
        <v>39.655133102381299</v>
      </c>
      <c r="I44" s="91">
        <f>SUM(I5:I43)</f>
        <v>139.65513310238134</v>
      </c>
      <c r="J44" s="92">
        <f>分析係数表!G47</f>
        <v>0.20854392305328981</v>
      </c>
      <c r="K44" s="93">
        <f>SUM(K5:K43)</f>
        <v>10.084928545575782</v>
      </c>
      <c r="L44" s="94">
        <f>最終需要_まとめ!$L$33</f>
        <v>0.62733333333333341</v>
      </c>
      <c r="M44" s="91">
        <f>K44*L44</f>
        <v>6.3266118409245413</v>
      </c>
      <c r="N44" s="95">
        <f>分析係数表!H47</f>
        <v>1</v>
      </c>
      <c r="O44" s="93">
        <f>SUM(O5:O43)</f>
        <v>6.3266118409245431</v>
      </c>
      <c r="P44" s="92">
        <f>分析係数表!C47</f>
        <v>0.50215200620282352</v>
      </c>
      <c r="Q44" s="96">
        <f>SUM(Q5:Q43)</f>
        <v>3.8020044401441022</v>
      </c>
      <c r="R44" s="91">
        <f>SUM(R5:R43)</f>
        <v>4.6052990461956318</v>
      </c>
      <c r="S44" s="97">
        <f>SUM(S5:S43)</f>
        <v>144.26043214857685</v>
      </c>
      <c r="T44" s="98">
        <f>分析係数表!F47</f>
        <v>0.44541069554230517</v>
      </c>
      <c r="U44" s="99">
        <f>SUM(U5:U43)</f>
        <v>39.498761931891828</v>
      </c>
      <c r="V44" s="100">
        <f>分析係数表!D47</f>
        <v>5.4742347785855433E-2</v>
      </c>
      <c r="W44" s="164">
        <f>SUM(W5:W43)</f>
        <v>1</v>
      </c>
      <c r="X44" s="92">
        <f>分析係数表!E47</f>
        <v>4.5721861365849166E-2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301</v>
      </c>
      <c r="S2" s="3" t="s">
        <v>153</v>
      </c>
      <c r="U2" s="64" t="s">
        <v>210</v>
      </c>
      <c r="W2" s="3" t="s">
        <v>130</v>
      </c>
      <c r="Y2" s="3" t="s">
        <v>154</v>
      </c>
    </row>
    <row r="3" spans="1:25" ht="44" x14ac:dyDescent="0.2">
      <c r="B3" s="65"/>
      <c r="C3" s="66" t="s">
        <v>228</v>
      </c>
      <c r="D3" s="66" t="s">
        <v>240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投入係数表!O5</f>
        <v>0</v>
      </c>
      <c r="E5" s="77">
        <f t="shared" ref="E5:E38" si="0">$C$17*D5</f>
        <v>0</v>
      </c>
      <c r="F5" s="76">
        <f>分析係数表!C8</f>
        <v>8.4659786601364306E-2</v>
      </c>
      <c r="G5" s="77">
        <f t="shared" ref="G5:G38" si="1">E5*F5</f>
        <v>0</v>
      </c>
      <c r="H5" s="77">
        <f t="array" ref="H5:H43">MMULT(逆行列係数!C5:AO43,'13'!G5:G43)</f>
        <v>5.3422980778859914E-4</v>
      </c>
      <c r="I5" s="77">
        <f t="shared" ref="I5:I38" si="2">C5+H5</f>
        <v>5.3422980778859914E-4</v>
      </c>
      <c r="J5" s="76">
        <f>分析係数表!G8</f>
        <v>0.11977611940298508</v>
      </c>
      <c r="K5" s="78">
        <f t="shared" ref="K5:K38" si="3">I5*J5</f>
        <v>6.3987973246321014E-5</v>
      </c>
      <c r="L5" s="79" t="s">
        <v>184</v>
      </c>
      <c r="M5" s="80" t="s">
        <v>184</v>
      </c>
      <c r="N5" s="81">
        <f>分析係数表!H8</f>
        <v>1.0788748708637261E-2</v>
      </c>
      <c r="O5" s="82">
        <f t="shared" ref="O5:O43" si="4">$M$44*N5</f>
        <v>9.1678640124003161E-2</v>
      </c>
      <c r="P5" s="76">
        <f>分析係数表!C8</f>
        <v>8.4659786601364306E-2</v>
      </c>
      <c r="Q5" s="82">
        <f t="shared" ref="Q5:Q38" si="5">O5*P5</f>
        <v>7.7614941088013827E-3</v>
      </c>
      <c r="R5" s="83">
        <f t="array" ref="R5:R43">MMULT(逆行列係数!C5:AO43,'13'!Q5:Q43)</f>
        <v>1.0076218678903518E-2</v>
      </c>
      <c r="S5" s="84">
        <f t="shared" ref="S5:S38" si="6">I5+R5</f>
        <v>1.0610448486692117E-2</v>
      </c>
      <c r="T5" s="85">
        <f>分析係数表!F8</f>
        <v>0.4513681592039801</v>
      </c>
      <c r="U5" s="86">
        <f t="shared" ref="U5:U38" si="7">S5*T5</f>
        <v>4.7892186017668772E-3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投入係数表!O6</f>
        <v>0</v>
      </c>
      <c r="E6" s="77">
        <f t="shared" si="0"/>
        <v>0</v>
      </c>
      <c r="F6" s="76">
        <f>分析係数表!C9</f>
        <v>0.31916038751345532</v>
      </c>
      <c r="G6" s="77">
        <f t="shared" si="1"/>
        <v>0</v>
      </c>
      <c r="H6" s="77">
        <v>4.3897404900988503E-4</v>
      </c>
      <c r="I6" s="77">
        <f t="shared" si="2"/>
        <v>4.3897404900988503E-4</v>
      </c>
      <c r="J6" s="76">
        <f>分析係数表!G9</f>
        <v>0.24726134585289514</v>
      </c>
      <c r="K6" s="78">
        <f t="shared" si="3"/>
        <v>1.0854131415267892E-4</v>
      </c>
      <c r="L6" s="79"/>
      <c r="M6" s="80"/>
      <c r="N6" s="81">
        <f>分析係数表!H9</f>
        <v>5.7211282597126128E-4</v>
      </c>
      <c r="O6" s="82">
        <f t="shared" si="4"/>
        <v>4.8615949169855859E-3</v>
      </c>
      <c r="P6" s="76">
        <f>分析係数表!C9</f>
        <v>0.31916038751345532</v>
      </c>
      <c r="Q6" s="82">
        <f t="shared" si="5"/>
        <v>1.5516285176385642E-3</v>
      </c>
      <c r="R6" s="83">
        <v>1.8858689391228786E-3</v>
      </c>
      <c r="S6" s="84">
        <f t="shared" si="6"/>
        <v>2.3248429881327637E-3</v>
      </c>
      <c r="T6" s="85">
        <f>分析係数表!F9</f>
        <v>0.67449139280125192</v>
      </c>
      <c r="U6" s="86">
        <f t="shared" si="7"/>
        <v>1.5680865851098922E-3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投入係数表!O7</f>
        <v>0</v>
      </c>
      <c r="E7" s="77">
        <f t="shared" si="0"/>
        <v>0</v>
      </c>
      <c r="F7" s="76">
        <f>分析係数表!C10</f>
        <v>0.62166360683519284</v>
      </c>
      <c r="G7" s="77">
        <f t="shared" si="1"/>
        <v>0</v>
      </c>
      <c r="H7" s="77">
        <v>3.5808246317008932E-3</v>
      </c>
      <c r="I7" s="77">
        <f t="shared" si="2"/>
        <v>3.5808246317008932E-3</v>
      </c>
      <c r="J7" s="76">
        <f>分析係数表!G10</f>
        <v>0.1793598233995585</v>
      </c>
      <c r="K7" s="78">
        <f t="shared" si="3"/>
        <v>6.4225607356666135E-4</v>
      </c>
      <c r="L7" s="79"/>
      <c r="M7" s="80"/>
      <c r="N7" s="81">
        <f>分析係数表!H10</f>
        <v>1.0737876843126819E-3</v>
      </c>
      <c r="O7" s="82">
        <f t="shared" si="4"/>
        <v>9.1246350562301289E-3</v>
      </c>
      <c r="P7" s="76">
        <f>分析係数表!C10</f>
        <v>0.62166360683519284</v>
      </c>
      <c r="Q7" s="82">
        <f t="shared" si="5"/>
        <v>5.6724535401108649E-3</v>
      </c>
      <c r="R7" s="83">
        <v>8.9692490502220994E-3</v>
      </c>
      <c r="S7" s="84">
        <f t="shared" si="6"/>
        <v>1.2550073681922992E-2</v>
      </c>
      <c r="T7" s="85">
        <f>分析係数表!F10</f>
        <v>0.51894775570272256</v>
      </c>
      <c r="U7" s="86">
        <f t="shared" si="7"/>
        <v>6.5128325711377409E-3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投入係数表!O8</f>
        <v>0.1484830328449262</v>
      </c>
      <c r="E8" s="77">
        <f t="shared" si="0"/>
        <v>14.848303284492619</v>
      </c>
      <c r="F8" s="76">
        <f>分析係数表!C11</f>
        <v>1.1338376983330734E-2</v>
      </c>
      <c r="G8" s="77">
        <f t="shared" si="1"/>
        <v>0.16835566020240525</v>
      </c>
      <c r="H8" s="77">
        <v>0.19031642674230809</v>
      </c>
      <c r="I8" s="77">
        <f t="shared" si="2"/>
        <v>0.19031642674230809</v>
      </c>
      <c r="J8" s="76">
        <f>分析係数表!G11</f>
        <v>0.33809183916250296</v>
      </c>
      <c r="K8" s="78">
        <f t="shared" si="3"/>
        <v>6.4344430740142705E-2</v>
      </c>
      <c r="L8" s="79"/>
      <c r="M8" s="80"/>
      <c r="N8" s="81">
        <f>分析係数表!H11</f>
        <v>-1.9566102119400181E-5</v>
      </c>
      <c r="O8" s="82">
        <f t="shared" si="4"/>
        <v>-1.6626521603917873E-4</v>
      </c>
      <c r="P8" s="76">
        <f>分析係数表!C11</f>
        <v>1.1338376983330734E-2</v>
      </c>
      <c r="Q8" s="82">
        <f t="shared" si="5"/>
        <v>-1.885177698667136E-6</v>
      </c>
      <c r="R8" s="83">
        <v>1.274733273332245E-3</v>
      </c>
      <c r="S8" s="84">
        <f t="shared" si="6"/>
        <v>0.19159116001564033</v>
      </c>
      <c r="T8" s="85">
        <f>分析係数表!F11</f>
        <v>0.55864858434451581</v>
      </c>
      <c r="U8" s="86">
        <f t="shared" si="7"/>
        <v>0.10703213031566107</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投入係数表!O9</f>
        <v>0</v>
      </c>
      <c r="E9" s="77">
        <f t="shared" si="0"/>
        <v>0</v>
      </c>
      <c r="F9" s="76">
        <f>分析係数表!C12</f>
        <v>8.477574226152873E-2</v>
      </c>
      <c r="G9" s="77">
        <f t="shared" si="1"/>
        <v>0</v>
      </c>
      <c r="H9" s="77">
        <v>1.0661558233677271E-3</v>
      </c>
      <c r="I9" s="77">
        <f t="shared" si="2"/>
        <v>1.0661558233677271E-3</v>
      </c>
      <c r="J9" s="76">
        <f>分析係数表!G12</f>
        <v>0.1365084958708076</v>
      </c>
      <c r="K9" s="78">
        <f t="shared" si="3"/>
        <v>1.4553932781183085E-4</v>
      </c>
      <c r="L9" s="79"/>
      <c r="M9" s="80"/>
      <c r="N9" s="81">
        <f>分析係数表!H12</f>
        <v>8.9702751776602072E-2</v>
      </c>
      <c r="O9" s="82">
        <f t="shared" si="4"/>
        <v>0.76225950945321885</v>
      </c>
      <c r="P9" s="76">
        <f>分析係数表!C12</f>
        <v>8.477574226152873E-2</v>
      </c>
      <c r="Q9" s="82">
        <f t="shared" si="5"/>
        <v>6.4621115709805402E-2</v>
      </c>
      <c r="R9" s="83">
        <v>7.3314145843011158E-2</v>
      </c>
      <c r="S9" s="84">
        <f t="shared" si="6"/>
        <v>7.4380301666378879E-2</v>
      </c>
      <c r="T9" s="85">
        <f>分析係数表!F12</f>
        <v>0.34033278686012841</v>
      </c>
      <c r="U9" s="86">
        <f t="shared" si="7"/>
        <v>2.5314055353615778E-2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投入係数表!O10</f>
        <v>9.2597636036821174E-4</v>
      </c>
      <c r="E10" s="77">
        <f t="shared" si="0"/>
        <v>9.2597636036821168E-2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0.12100117362467271</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投入係数表!O11</f>
        <v>2.3421754997548887E-3</v>
      </c>
      <c r="E11" s="77">
        <f t="shared" si="0"/>
        <v>0.23421754997548888</v>
      </c>
      <c r="F11" s="76">
        <f>分析係数表!C14</f>
        <v>0.10751143043762246</v>
      </c>
      <c r="G11" s="77">
        <f t="shared" si="1"/>
        <v>2.5181063831460133E-2</v>
      </c>
      <c r="H11" s="77">
        <v>4.8960628663852465E-2</v>
      </c>
      <c r="I11" s="77">
        <f t="shared" si="2"/>
        <v>4.8960628663852465E-2</v>
      </c>
      <c r="J11" s="76">
        <f>分析係数表!G14</f>
        <v>0.16229985443959244</v>
      </c>
      <c r="K11" s="78">
        <f t="shared" si="3"/>
        <v>7.9463029054141921E-3</v>
      </c>
      <c r="L11" s="79"/>
      <c r="M11" s="80"/>
      <c r="N11" s="81">
        <f>分析係数表!H14</f>
        <v>1.1512694487055067E-3</v>
      </c>
      <c r="O11" s="82">
        <f t="shared" si="4"/>
        <v>9.7830453117452761E-3</v>
      </c>
      <c r="P11" s="76">
        <f>分析係数表!C14</f>
        <v>0.10751143043762246</v>
      </c>
      <c r="Q11" s="82">
        <f t="shared" si="5"/>
        <v>1.0517891955018107E-3</v>
      </c>
      <c r="R11" s="83">
        <v>6.2306662500964888E-3</v>
      </c>
      <c r="S11" s="84">
        <f t="shared" si="6"/>
        <v>5.5191294913948953E-2</v>
      </c>
      <c r="T11" s="85">
        <f>分析係数表!F14</f>
        <v>0.30163027656477437</v>
      </c>
      <c r="U11" s="86">
        <f t="shared" si="7"/>
        <v>1.6647365548862449E-2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投入係数表!O12</f>
        <v>8.7695408246636526E-3</v>
      </c>
      <c r="E12" s="77">
        <f t="shared" si="0"/>
        <v>0.8769540824663653</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6.9884595605587602E-2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投入係数表!O13</f>
        <v>2.7779290811046353E-3</v>
      </c>
      <c r="E13" s="77">
        <f t="shared" si="0"/>
        <v>0.27779290811046353</v>
      </c>
      <c r="F13" s="76">
        <f>分析係数表!C16</f>
        <v>7.3204631810756426E-2</v>
      </c>
      <c r="G13" s="77">
        <f t="shared" si="1"/>
        <v>2.0335727557865776E-2</v>
      </c>
      <c r="H13" s="77">
        <v>4.3515723344116727E-2</v>
      </c>
      <c r="I13" s="77">
        <f t="shared" si="2"/>
        <v>4.3515723344116727E-2</v>
      </c>
      <c r="J13" s="76">
        <f>分析係数表!G16</f>
        <v>3.3405954974582423E-2</v>
      </c>
      <c r="K13" s="78">
        <f t="shared" si="3"/>
        <v>1.4536842947199488E-3</v>
      </c>
      <c r="L13" s="79"/>
      <c r="M13" s="80"/>
      <c r="N13" s="81">
        <f>分析係数表!H16</f>
        <v>1.6620229784303289E-2</v>
      </c>
      <c r="O13" s="82">
        <f t="shared" si="4"/>
        <v>0.14123232511231998</v>
      </c>
      <c r="P13" s="76">
        <f>分析係数表!C16</f>
        <v>7.3204631810756426E-2</v>
      </c>
      <c r="Q13" s="82">
        <f t="shared" si="5"/>
        <v>1.0338860359624433E-2</v>
      </c>
      <c r="R13" s="83">
        <v>1.3201068982817069E-2</v>
      </c>
      <c r="S13" s="84">
        <f t="shared" si="6"/>
        <v>5.6716792326933795E-2</v>
      </c>
      <c r="T13" s="85">
        <f>分析係数表!F16</f>
        <v>0.2888106809675437</v>
      </c>
      <c r="U13" s="86">
        <f t="shared" si="7"/>
        <v>1.6380415414236505E-2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投入係数表!O14</f>
        <v>5.5558581622092706E-3</v>
      </c>
      <c r="E14" s="77">
        <f t="shared" si="0"/>
        <v>0.55558581622092706</v>
      </c>
      <c r="F14" s="76">
        <f>分析係数表!C17</f>
        <v>9.4677137870855188E-2</v>
      </c>
      <c r="G14" s="77">
        <f t="shared" si="1"/>
        <v>5.2601274921440323E-2</v>
      </c>
      <c r="H14" s="77">
        <v>6.7076825120424857E-2</v>
      </c>
      <c r="I14" s="77">
        <f t="shared" si="2"/>
        <v>6.7076825120424857E-2</v>
      </c>
      <c r="J14" s="76">
        <f>分析係数表!G17</f>
        <v>0.22277835489659081</v>
      </c>
      <c r="K14" s="78">
        <f t="shared" si="3"/>
        <v>1.4943264752014566E-2</v>
      </c>
      <c r="L14" s="79"/>
      <c r="M14" s="80"/>
      <c r="N14" s="81">
        <f>分析係数表!H17</f>
        <v>2.9857871834204678E-3</v>
      </c>
      <c r="O14" s="82">
        <f t="shared" si="4"/>
        <v>2.5372071967578676E-2</v>
      </c>
      <c r="P14" s="76">
        <f>分析係数表!C17</f>
        <v>9.4677137870855188E-2</v>
      </c>
      <c r="Q14" s="82">
        <f t="shared" si="5"/>
        <v>2.4021551557437066E-3</v>
      </c>
      <c r="R14" s="83">
        <v>5.7138820544434662E-3</v>
      </c>
      <c r="S14" s="84">
        <f t="shared" si="6"/>
        <v>7.2790707174868324E-2</v>
      </c>
      <c r="T14" s="85">
        <f>分析係数表!F17</f>
        <v>0.35642648030975543</v>
      </c>
      <c r="U14" s="86">
        <f t="shared" si="7"/>
        <v>2.594453555759638E-2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投入係数表!O15</f>
        <v>9.2052944060133993E-3</v>
      </c>
      <c r="E15" s="77">
        <f t="shared" si="0"/>
        <v>0.9205294406013399</v>
      </c>
      <c r="F15" s="76">
        <f>分析係数表!C18</f>
        <v>9.0734209682590605E-2</v>
      </c>
      <c r="G15" s="77">
        <f t="shared" si="1"/>
        <v>8.3523511282519808E-2</v>
      </c>
      <c r="H15" s="77">
        <v>8.9475374072528632E-2</v>
      </c>
      <c r="I15" s="77">
        <f t="shared" si="2"/>
        <v>8.9475374072528632E-2</v>
      </c>
      <c r="J15" s="76">
        <f>分析係数表!G18</f>
        <v>0.21565293431791682</v>
      </c>
      <c r="K15" s="78">
        <f t="shared" si="3"/>
        <v>1.9295626967934056E-2</v>
      </c>
      <c r="L15" s="79"/>
      <c r="M15" s="80"/>
      <c r="N15" s="81">
        <f>分析係数表!H18</f>
        <v>4.3984597564411608E-4</v>
      </c>
      <c r="O15" s="82">
        <f t="shared" si="4"/>
        <v>3.7376420565607381E-3</v>
      </c>
      <c r="P15" s="76">
        <f>分析係数表!C18</f>
        <v>9.0734209682590605E-2</v>
      </c>
      <c r="Q15" s="82">
        <f t="shared" si="5"/>
        <v>3.3913199807845116E-4</v>
      </c>
      <c r="R15" s="83">
        <v>9.8120378210633189E-4</v>
      </c>
      <c r="S15" s="84">
        <f t="shared" si="6"/>
        <v>9.045657785463497E-2</v>
      </c>
      <c r="T15" s="85">
        <f>分析係数表!F18</f>
        <v>0.45924018655266224</v>
      </c>
      <c r="U15" s="86">
        <f t="shared" si="7"/>
        <v>4.1541295688877981E-2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投入係数表!O16</f>
        <v>1.2527915463805218E-3</v>
      </c>
      <c r="E16" s="77">
        <f t="shared" si="0"/>
        <v>0.12527915463805217</v>
      </c>
      <c r="F16" s="76">
        <f>分析係数表!C19</f>
        <v>0.38367313932924796</v>
      </c>
      <c r="G16" s="77">
        <f t="shared" si="1"/>
        <v>4.8066246552495792E-2</v>
      </c>
      <c r="H16" s="77">
        <v>7.5635546801523929E-2</v>
      </c>
      <c r="I16" s="77">
        <f t="shared" si="2"/>
        <v>7.5635546801523929E-2</v>
      </c>
      <c r="J16" s="76">
        <f>分析係数表!G19</f>
        <v>5.766363928853338E-2</v>
      </c>
      <c r="K16" s="78">
        <f t="shared" si="3"/>
        <v>4.3614208881540602E-3</v>
      </c>
      <c r="L16" s="79"/>
      <c r="M16" s="80"/>
      <c r="N16" s="81">
        <f>分析係数表!H19</f>
        <v>-1.1191810412296904E-4</v>
      </c>
      <c r="O16" s="82">
        <f t="shared" si="4"/>
        <v>-9.510370357441024E-4</v>
      </c>
      <c r="P16" s="76">
        <f>分析係数表!C19</f>
        <v>0.38367313932924796</v>
      </c>
      <c r="Q16" s="82">
        <f t="shared" si="5"/>
        <v>-3.6488736512232196E-4</v>
      </c>
      <c r="R16" s="83">
        <v>3.2570491778531135E-3</v>
      </c>
      <c r="S16" s="84">
        <f t="shared" si="6"/>
        <v>7.8892595979377048E-2</v>
      </c>
      <c r="T16" s="85">
        <f>分析係数表!F19</f>
        <v>0.24005843022564122</v>
      </c>
      <c r="U16" s="86">
        <f t="shared" si="7"/>
        <v>1.8938832747234988E-2</v>
      </c>
      <c r="V16" s="87">
        <f>分析係数表!D19</f>
        <v>6.7037511004807461E-3</v>
      </c>
      <c r="W16" s="167">
        <f t="shared" si="8"/>
        <v>0</v>
      </c>
      <c r="X16" s="76">
        <f>分析係数表!E19</f>
        <v>7.5624105778571375E-3</v>
      </c>
      <c r="Y16" s="166">
        <f t="shared" si="9"/>
        <v>0</v>
      </c>
    </row>
    <row r="17" spans="1:25" x14ac:dyDescent="0.2">
      <c r="A17" s="6" t="s">
        <v>5</v>
      </c>
      <c r="B17" s="5" t="s">
        <v>33</v>
      </c>
      <c r="C17" s="75">
        <f>最終需要_まとめ!C18</f>
        <v>100</v>
      </c>
      <c r="D17" s="76">
        <f>投入係数表!O17</f>
        <v>0.41805109210741326</v>
      </c>
      <c r="E17" s="77">
        <f t="shared" si="0"/>
        <v>41.805109210741328</v>
      </c>
      <c r="F17" s="76">
        <f>分析係数表!C20</f>
        <v>5.6760594962254274E-2</v>
      </c>
      <c r="G17" s="77">
        <f t="shared" si="1"/>
        <v>2.3728828712636938</v>
      </c>
      <c r="H17" s="77">
        <v>2.4321617442416961</v>
      </c>
      <c r="I17" s="77">
        <f t="shared" si="2"/>
        <v>102.4321617442417</v>
      </c>
      <c r="J17" s="76">
        <f>分析係数表!G20</f>
        <v>0.10000544691976687</v>
      </c>
      <c r="K17" s="78">
        <f t="shared" si="3"/>
        <v>10.243774114190737</v>
      </c>
      <c r="L17" s="79"/>
      <c r="M17" s="80"/>
      <c r="N17" s="81">
        <f>分析係数表!H20</f>
        <v>5.4785085934320511E-4</v>
      </c>
      <c r="O17" s="82">
        <f t="shared" si="4"/>
        <v>4.6554260490970049E-3</v>
      </c>
      <c r="P17" s="76">
        <f>分析係数表!C20</f>
        <v>5.6760594962254274E-2</v>
      </c>
      <c r="Q17" s="82">
        <f t="shared" si="5"/>
        <v>2.6424475234952276E-4</v>
      </c>
      <c r="R17" s="83">
        <v>8.8344936418303195E-4</v>
      </c>
      <c r="S17" s="84">
        <f t="shared" si="6"/>
        <v>102.43304519360588</v>
      </c>
      <c r="T17" s="85">
        <f>分析係数表!F20</f>
        <v>0.22277901846505802</v>
      </c>
      <c r="U17" s="86">
        <f t="shared" si="7"/>
        <v>22.819933266618445</v>
      </c>
      <c r="V17" s="87">
        <f>分析係数表!D20</f>
        <v>3.7583746391415651E-2</v>
      </c>
      <c r="W17" s="167">
        <f t="shared" si="8"/>
        <v>4</v>
      </c>
      <c r="X17" s="76">
        <f>分析係数表!E20</f>
        <v>4.0089329484176699E-2</v>
      </c>
      <c r="Y17" s="166">
        <f t="shared" si="9"/>
        <v>4</v>
      </c>
    </row>
    <row r="18" spans="1:25" x14ac:dyDescent="0.2">
      <c r="A18" s="6" t="s">
        <v>6</v>
      </c>
      <c r="B18" s="5" t="s">
        <v>34</v>
      </c>
      <c r="C18" s="90"/>
      <c r="D18" s="76">
        <f>投入係数表!O18</f>
        <v>1.7430143253989868E-3</v>
      </c>
      <c r="E18" s="77">
        <f t="shared" si="0"/>
        <v>0.17430143253989869</v>
      </c>
      <c r="F18" s="76">
        <f>分析係数表!C21</f>
        <v>0.13737850556345566</v>
      </c>
      <c r="G18" s="77">
        <f t="shared" si="1"/>
        <v>2.3945270319900763E-2</v>
      </c>
      <c r="H18" s="77">
        <v>3.6180267655362315E-2</v>
      </c>
      <c r="I18" s="77">
        <f t="shared" si="2"/>
        <v>3.6180267655362315E-2</v>
      </c>
      <c r="J18" s="76">
        <f>分析係数表!G21</f>
        <v>0.2851571527617287</v>
      </c>
      <c r="K18" s="78">
        <f t="shared" si="3"/>
        <v>1.0317062110760384E-2</v>
      </c>
      <c r="L18" s="79"/>
      <c r="M18" s="80"/>
      <c r="N18" s="81">
        <f>分析係数表!H21</f>
        <v>9.156935791879285E-4</v>
      </c>
      <c r="O18" s="82">
        <f t="shared" si="4"/>
        <v>7.7812121106335648E-3</v>
      </c>
      <c r="P18" s="76">
        <f>分析係数表!C21</f>
        <v>0.13737850556345566</v>
      </c>
      <c r="Q18" s="82">
        <f t="shared" si="5"/>
        <v>1.0689712912311017E-3</v>
      </c>
      <c r="R18" s="83">
        <v>3.2897108521797694E-3</v>
      </c>
      <c r="S18" s="84">
        <f t="shared" si="6"/>
        <v>3.9469978507542088E-2</v>
      </c>
      <c r="T18" s="85">
        <f>分析係数表!F21</f>
        <v>0.4258002079963023</v>
      </c>
      <c r="U18" s="86">
        <f t="shared" si="7"/>
        <v>1.6806325058121001E-2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投入係数表!O19</f>
        <v>0</v>
      </c>
      <c r="E19" s="77">
        <f t="shared" si="0"/>
        <v>0</v>
      </c>
      <c r="F19" s="76">
        <f>分析係数表!C22</f>
        <v>5.5142937219730959E-2</v>
      </c>
      <c r="G19" s="77">
        <f t="shared" si="1"/>
        <v>0</v>
      </c>
      <c r="H19" s="77">
        <v>1.2121457976740069E-3</v>
      </c>
      <c r="I19" s="77">
        <f t="shared" si="2"/>
        <v>1.2121457976740069E-3</v>
      </c>
      <c r="J19" s="76">
        <f>分析係数表!G22</f>
        <v>0.19463487332339791</v>
      </c>
      <c r="K19" s="78">
        <f t="shared" si="3"/>
        <v>2.3592584377976945E-4</v>
      </c>
      <c r="L19" s="79"/>
      <c r="M19" s="80"/>
      <c r="N19" s="81">
        <f>分析係数表!H22</f>
        <v>4.3045424662680399E-5</v>
      </c>
      <c r="O19" s="82">
        <f t="shared" si="4"/>
        <v>3.6578347528619322E-4</v>
      </c>
      <c r="P19" s="76">
        <f>分析係数表!C22</f>
        <v>5.5142937219730959E-2</v>
      </c>
      <c r="Q19" s="82">
        <f t="shared" si="5"/>
        <v>2.0170375213721562E-5</v>
      </c>
      <c r="R19" s="83">
        <v>4.2280342819580029E-4</v>
      </c>
      <c r="S19" s="84">
        <f t="shared" si="6"/>
        <v>1.6349492258698071E-3</v>
      </c>
      <c r="T19" s="85">
        <f>分析係数表!F22</f>
        <v>0.4128663686040735</v>
      </c>
      <c r="U19" s="86">
        <f t="shared" si="7"/>
        <v>6.7501554973690839E-4</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投入係数表!O20</f>
        <v>1.0893839533743668E-4</v>
      </c>
      <c r="E20" s="77">
        <f t="shared" si="0"/>
        <v>1.0893839533743668E-2</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2.1281947653014878E-4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投入係数表!O21</f>
        <v>0</v>
      </c>
      <c r="E21" s="77">
        <f t="shared" si="0"/>
        <v>0</v>
      </c>
      <c r="F21" s="76">
        <f>分析係数表!C24</f>
        <v>1</v>
      </c>
      <c r="G21" s="77">
        <f t="shared" si="1"/>
        <v>0</v>
      </c>
      <c r="H21" s="77">
        <v>1.8953913340653435E-2</v>
      </c>
      <c r="I21" s="77">
        <f t="shared" si="2"/>
        <v>1.8953913340653435E-2</v>
      </c>
      <c r="J21" s="76">
        <f>分析係数表!G24</f>
        <v>0.20831345678476951</v>
      </c>
      <c r="K21" s="78">
        <f t="shared" si="3"/>
        <v>3.9483552075904758E-3</v>
      </c>
      <c r="L21" s="79"/>
      <c r="M21" s="80"/>
      <c r="N21" s="81">
        <f>分析係数表!H24</f>
        <v>3.2557993926681905E-4</v>
      </c>
      <c r="O21" s="82">
        <f t="shared" si="4"/>
        <v>2.7666531948919346E-3</v>
      </c>
      <c r="P21" s="76">
        <f>分析係数表!C24</f>
        <v>1</v>
      </c>
      <c r="Q21" s="82">
        <f t="shared" si="5"/>
        <v>2.7666531948919346E-3</v>
      </c>
      <c r="R21" s="83">
        <v>1.4598134704407885E-2</v>
      </c>
      <c r="S21" s="84">
        <f t="shared" si="6"/>
        <v>3.3552048045061317E-2</v>
      </c>
      <c r="T21" s="85">
        <f>分析係数表!F24</f>
        <v>0.39224380935860187</v>
      </c>
      <c r="U21" s="86">
        <f t="shared" si="7"/>
        <v>1.3160583136977681E-2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投入係数表!O22</f>
        <v>1.0893839533743668E-4</v>
      </c>
      <c r="E22" s="77">
        <f t="shared" si="0"/>
        <v>1.0893839533743668E-2</v>
      </c>
      <c r="F22" s="76">
        <f>分析係数表!C25</f>
        <v>5.3881637957861162E-2</v>
      </c>
      <c r="G22" s="77">
        <f t="shared" si="1"/>
        <v>5.8697791772821138E-4</v>
      </c>
      <c r="H22" s="77">
        <v>3.03564684880574E-3</v>
      </c>
      <c r="I22" s="77">
        <f t="shared" si="2"/>
        <v>3.03564684880574E-3</v>
      </c>
      <c r="J22" s="76">
        <f>分析係数表!G25</f>
        <v>0.19694753074216123</v>
      </c>
      <c r="K22" s="78">
        <f t="shared" si="3"/>
        <v>5.9786315107751337E-4</v>
      </c>
      <c r="L22" s="79"/>
      <c r="M22" s="80"/>
      <c r="N22" s="81">
        <f>分析係数表!H25</f>
        <v>5.0793601101962874E-4</v>
      </c>
      <c r="O22" s="82">
        <f t="shared" si="4"/>
        <v>4.3162450083770801E-3</v>
      </c>
      <c r="P22" s="76">
        <f>分析係数表!C25</f>
        <v>5.3881637957861162E-2</v>
      </c>
      <c r="Q22" s="82">
        <f t="shared" si="5"/>
        <v>2.3256635087879924E-4</v>
      </c>
      <c r="R22" s="83">
        <v>2.0153336377020941E-3</v>
      </c>
      <c r="S22" s="84">
        <f t="shared" si="6"/>
        <v>5.0509804865078341E-3</v>
      </c>
      <c r="T22" s="85">
        <f>分析係数表!F25</f>
        <v>0.35040132853584277</v>
      </c>
      <c r="U22" s="86">
        <f t="shared" si="7"/>
        <v>1.7698702728809626E-3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投入係数表!O23</f>
        <v>0</v>
      </c>
      <c r="E23" s="77">
        <f t="shared" si="0"/>
        <v>0</v>
      </c>
      <c r="F23" s="76">
        <f>分析係数表!C26</f>
        <v>0.84177658262309296</v>
      </c>
      <c r="G23" s="77">
        <f t="shared" si="1"/>
        <v>0</v>
      </c>
      <c r="H23" s="77">
        <v>1.8941849023553187E-2</v>
      </c>
      <c r="I23" s="77">
        <f t="shared" si="2"/>
        <v>1.8941849023553187E-2</v>
      </c>
      <c r="J23" s="76">
        <f>分析係数表!G26</f>
        <v>0.19643330946147433</v>
      </c>
      <c r="K23" s="78">
        <f t="shared" si="3"/>
        <v>3.7208100910161488E-3</v>
      </c>
      <c r="L23" s="79"/>
      <c r="M23" s="80"/>
      <c r="N23" s="81">
        <f>分析係数表!H26</f>
        <v>1.0240897849294056E-2</v>
      </c>
      <c r="O23" s="82">
        <f t="shared" si="4"/>
        <v>8.7023214074906152E-2</v>
      </c>
      <c r="P23" s="76">
        <f>分析係数表!C26</f>
        <v>0.84177658262309296</v>
      </c>
      <c r="Q23" s="82">
        <f t="shared" si="5"/>
        <v>7.3254103752852351E-2</v>
      </c>
      <c r="R23" s="83">
        <v>8.7163144574377946E-2</v>
      </c>
      <c r="S23" s="84">
        <f t="shared" si="6"/>
        <v>0.10610499359793113</v>
      </c>
      <c r="T23" s="85">
        <f>分析係数表!F26</f>
        <v>0.3347664275567348</v>
      </c>
      <c r="U23" s="86">
        <f t="shared" si="7"/>
        <v>3.5520389652709622E-2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投入係数表!O24</f>
        <v>0</v>
      </c>
      <c r="E24" s="77">
        <f t="shared" si="0"/>
        <v>0</v>
      </c>
      <c r="F24" s="76">
        <f>分析係数表!C27</f>
        <v>0.24324710590252963</v>
      </c>
      <c r="G24" s="77">
        <f t="shared" si="1"/>
        <v>0</v>
      </c>
      <c r="H24" s="77">
        <v>1.0347364994059229E-3</v>
      </c>
      <c r="I24" s="77">
        <f t="shared" si="2"/>
        <v>1.0347364994059229E-3</v>
      </c>
      <c r="J24" s="76">
        <f>分析係数表!G27</f>
        <v>0.17095686135274277</v>
      </c>
      <c r="K24" s="78">
        <f t="shared" si="3"/>
        <v>1.7689530426556076E-4</v>
      </c>
      <c r="L24" s="79"/>
      <c r="M24" s="80"/>
      <c r="N24" s="81">
        <f>分析係数表!H27</f>
        <v>1.1085370816767366E-2</v>
      </c>
      <c r="O24" s="82">
        <f t="shared" si="4"/>
        <v>9.4199220799157102E-2</v>
      </c>
      <c r="P24" s="76">
        <f>分析係数表!C27</f>
        <v>0.24324710590252963</v>
      </c>
      <c r="Q24" s="82">
        <f t="shared" si="5"/>
        <v>2.2913687837668339E-2</v>
      </c>
      <c r="R24" s="83">
        <v>2.342728219574803E-2</v>
      </c>
      <c r="S24" s="84">
        <f t="shared" si="6"/>
        <v>2.4462018695153954E-2</v>
      </c>
      <c r="T24" s="85">
        <f>分析係数表!F27</f>
        <v>0.32207527072607844</v>
      </c>
      <c r="U24" s="86">
        <f t="shared" si="7"/>
        <v>7.8786112937481011E-3</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投入係数表!O25</f>
        <v>0</v>
      </c>
      <c r="E25" s="77">
        <f t="shared" si="0"/>
        <v>0</v>
      </c>
      <c r="F25" s="76">
        <f>分析係数表!C28</f>
        <v>6.4266243880729879E-2</v>
      </c>
      <c r="G25" s="77">
        <f t="shared" si="1"/>
        <v>0</v>
      </c>
      <c r="H25" s="77">
        <v>4.7936217818820596E-3</v>
      </c>
      <c r="I25" s="77">
        <f t="shared" si="2"/>
        <v>4.7936217818820596E-3</v>
      </c>
      <c r="J25" s="76">
        <f>分析係数表!G28</f>
        <v>0.12485076971410619</v>
      </c>
      <c r="K25" s="78">
        <f t="shared" si="3"/>
        <v>5.9848736918628037E-4</v>
      </c>
      <c r="L25" s="79"/>
      <c r="M25" s="80"/>
      <c r="N25" s="81">
        <f>分析係数表!H28</f>
        <v>2.0224305794696803E-2</v>
      </c>
      <c r="O25" s="82">
        <f t="shared" si="4"/>
        <v>0.17185837790673669</v>
      </c>
      <c r="P25" s="76">
        <f>分析係数表!C28</f>
        <v>6.4266243880729879E-2</v>
      </c>
      <c r="Q25" s="82">
        <f t="shared" si="5"/>
        <v>1.1044692427500979E-2</v>
      </c>
      <c r="R25" s="83">
        <v>1.2687823873009076E-2</v>
      </c>
      <c r="S25" s="84">
        <f t="shared" si="6"/>
        <v>1.7481445654891136E-2</v>
      </c>
      <c r="T25" s="85">
        <f>分析係数表!F28</f>
        <v>0.21344643418158971</v>
      </c>
      <c r="U25" s="86">
        <f t="shared" si="7"/>
        <v>3.7313522393757582E-3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投入係数表!O26</f>
        <v>3.3498556566261779E-2</v>
      </c>
      <c r="E26" s="77">
        <f t="shared" si="0"/>
        <v>3.3498556566261781</v>
      </c>
      <c r="F26" s="76">
        <f>分析係数表!C29</f>
        <v>0.2704472217012498</v>
      </c>
      <c r="G26" s="77">
        <f t="shared" si="1"/>
        <v>0.90595915543476568</v>
      </c>
      <c r="H26" s="77">
        <v>0.97677498312838051</v>
      </c>
      <c r="I26" s="77">
        <f t="shared" si="2"/>
        <v>0.97677498312838051</v>
      </c>
      <c r="J26" s="76">
        <f>分析係数表!G29</f>
        <v>0.25613918980110767</v>
      </c>
      <c r="K26" s="78">
        <f t="shared" si="3"/>
        <v>0.25019035279649399</v>
      </c>
      <c r="L26" s="79"/>
      <c r="M26" s="80"/>
      <c r="N26" s="81">
        <f>分析係数表!H29</f>
        <v>1.0092978117271389E-2</v>
      </c>
      <c r="O26" s="82">
        <f t="shared" si="4"/>
        <v>8.5766249041649964E-2</v>
      </c>
      <c r="P26" s="76">
        <f>分析係数表!C29</f>
        <v>0.2704472217012498</v>
      </c>
      <c r="Q26" s="82">
        <f t="shared" si="5"/>
        <v>2.3195243769051712E-2</v>
      </c>
      <c r="R26" s="83">
        <v>3.6493151377558666E-2</v>
      </c>
      <c r="S26" s="84">
        <f t="shared" si="6"/>
        <v>1.0132681345059391</v>
      </c>
      <c r="T26" s="85">
        <f>分析係数表!F29</f>
        <v>0.41878853321258142</v>
      </c>
      <c r="U26" s="86">
        <f t="shared" si="7"/>
        <v>0.42434507580079089</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投入係数表!O27</f>
        <v>3.1047442671169453E-3</v>
      </c>
      <c r="E27" s="77">
        <f t="shared" si="0"/>
        <v>0.31047442671169451</v>
      </c>
      <c r="F27" s="76">
        <f>分析係数表!C30</f>
        <v>1</v>
      </c>
      <c r="G27" s="77">
        <f t="shared" si="1"/>
        <v>0.31047442671169451</v>
      </c>
      <c r="H27" s="77">
        <v>0.42524205204091642</v>
      </c>
      <c r="I27" s="77">
        <f t="shared" si="2"/>
        <v>0.42524205204091642</v>
      </c>
      <c r="J27" s="76">
        <f>分析係数表!G30</f>
        <v>0.34447816919378449</v>
      </c>
      <c r="K27" s="78">
        <f t="shared" si="3"/>
        <v>0.14648660355126292</v>
      </c>
      <c r="L27" s="79"/>
      <c r="M27" s="80"/>
      <c r="N27" s="81">
        <f>分析係数表!H30</f>
        <v>0</v>
      </c>
      <c r="O27" s="82">
        <f t="shared" si="4"/>
        <v>0</v>
      </c>
      <c r="P27" s="76">
        <f>分析係数表!C30</f>
        <v>1</v>
      </c>
      <c r="Q27" s="82">
        <f t="shared" si="5"/>
        <v>0</v>
      </c>
      <c r="R27" s="83">
        <v>3.4423720126290629E-2</v>
      </c>
      <c r="S27" s="84">
        <f t="shared" si="6"/>
        <v>0.45966577216720705</v>
      </c>
      <c r="T27" s="85">
        <f>分析係数表!F30</f>
        <v>0.44033965000872966</v>
      </c>
      <c r="U27" s="86">
        <f t="shared" si="7"/>
        <v>0.20240906523710042</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投入係数表!O28</f>
        <v>3.6712239228716158E-2</v>
      </c>
      <c r="E28" s="77">
        <f t="shared" si="0"/>
        <v>3.6712239228716159</v>
      </c>
      <c r="F28" s="76">
        <f>分析係数表!C31</f>
        <v>1</v>
      </c>
      <c r="G28" s="77">
        <f t="shared" si="1"/>
        <v>3.6712239228716159</v>
      </c>
      <c r="H28" s="77">
        <v>4.2311645607218553</v>
      </c>
      <c r="I28" s="77">
        <f t="shared" si="2"/>
        <v>4.2311645607218553</v>
      </c>
      <c r="J28" s="76">
        <f>分析係数表!G31</f>
        <v>7.060016576471162E-2</v>
      </c>
      <c r="K28" s="78">
        <f t="shared" si="3"/>
        <v>0.29872091936473621</v>
      </c>
      <c r="L28" s="79"/>
      <c r="M28" s="80"/>
      <c r="N28" s="81">
        <f>分析係数表!H31</f>
        <v>2.2204395329180102E-2</v>
      </c>
      <c r="O28" s="82">
        <f t="shared" si="4"/>
        <v>0.18868441776990161</v>
      </c>
      <c r="P28" s="76">
        <f>分析係数表!C31</f>
        <v>1</v>
      </c>
      <c r="Q28" s="82">
        <f t="shared" si="5"/>
        <v>0.18868441776990161</v>
      </c>
      <c r="R28" s="83">
        <v>0.28673567744878431</v>
      </c>
      <c r="S28" s="84">
        <f t="shared" si="6"/>
        <v>4.5179002381706397</v>
      </c>
      <c r="T28" s="85">
        <f>分析係数表!F31</f>
        <v>0.30864414216761737</v>
      </c>
      <c r="U28" s="86">
        <f t="shared" si="7"/>
        <v>1.3944234434090512</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投入係数表!O29</f>
        <v>7.6256876736205674E-4</v>
      </c>
      <c r="E29" s="77">
        <f t="shared" si="0"/>
        <v>7.6256876736205681E-2</v>
      </c>
      <c r="F29" s="76">
        <f>分析係数表!C32</f>
        <v>1</v>
      </c>
      <c r="G29" s="77">
        <f t="shared" si="1"/>
        <v>7.6256876736205681E-2</v>
      </c>
      <c r="H29" s="77">
        <v>0.10871156649549027</v>
      </c>
      <c r="I29" s="77">
        <f t="shared" si="2"/>
        <v>0.10871156649549027</v>
      </c>
      <c r="J29" s="76">
        <f>分析係数表!G32</f>
        <v>0.14032153145618437</v>
      </c>
      <c r="K29" s="78">
        <f t="shared" si="3"/>
        <v>1.5254573497648017E-2</v>
      </c>
      <c r="L29" s="79"/>
      <c r="M29" s="80"/>
      <c r="N29" s="81">
        <f>分析係数表!H32</f>
        <v>6.2454997965125381E-3</v>
      </c>
      <c r="O29" s="82">
        <f t="shared" si="4"/>
        <v>5.3071856959705857E-2</v>
      </c>
      <c r="P29" s="76">
        <f>分析係数表!C32</f>
        <v>1</v>
      </c>
      <c r="Q29" s="82">
        <f t="shared" si="5"/>
        <v>5.3071856959705857E-2</v>
      </c>
      <c r="R29" s="83">
        <v>7.5309468671524646E-2</v>
      </c>
      <c r="S29" s="84">
        <f t="shared" si="6"/>
        <v>0.1840210351670149</v>
      </c>
      <c r="T29" s="85">
        <f>分析係数表!F32</f>
        <v>0.48266889694266329</v>
      </c>
      <c r="U29" s="86">
        <f t="shared" si="7"/>
        <v>8.8821230058310136E-2</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投入係数表!O30</f>
        <v>1.6340759300615502E-4</v>
      </c>
      <c r="E30" s="77">
        <f t="shared" si="0"/>
        <v>1.6340759300615501E-2</v>
      </c>
      <c r="F30" s="76">
        <f>分析係数表!C33</f>
        <v>0.77670327534259886</v>
      </c>
      <c r="G30" s="77">
        <f t="shared" si="1"/>
        <v>1.2691921270373096E-2</v>
      </c>
      <c r="H30" s="77">
        <v>6.0565035904372934E-2</v>
      </c>
      <c r="I30" s="77">
        <f t="shared" si="2"/>
        <v>6.0565035904372934E-2</v>
      </c>
      <c r="J30" s="76">
        <f>分析係数表!G33</f>
        <v>0.5074626865671642</v>
      </c>
      <c r="K30" s="78">
        <f t="shared" si="3"/>
        <v>3.0734495832069848E-2</v>
      </c>
      <c r="L30" s="79"/>
      <c r="M30" s="80"/>
      <c r="N30" s="81">
        <f>分析係数表!H33</f>
        <v>9.4934727483329676E-4</v>
      </c>
      <c r="O30" s="82">
        <f t="shared" si="4"/>
        <v>8.0671882822209526E-3</v>
      </c>
      <c r="P30" s="76">
        <f>分析係数表!C33</f>
        <v>0.77670327534259886</v>
      </c>
      <c r="Q30" s="82">
        <f t="shared" si="5"/>
        <v>6.2658115616064476E-3</v>
      </c>
      <c r="R30" s="83">
        <v>2.530430023083367E-2</v>
      </c>
      <c r="S30" s="84">
        <f t="shared" si="6"/>
        <v>8.58693361352066E-2</v>
      </c>
      <c r="T30" s="85">
        <f>分析係数表!F33</f>
        <v>0.6450384062948854</v>
      </c>
      <c r="U30" s="86">
        <f t="shared" si="7"/>
        <v>5.538901973025348E-2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投入係数表!O31</f>
        <v>3.9381229914483361E-2</v>
      </c>
      <c r="E31" s="77">
        <f t="shared" si="0"/>
        <v>3.9381229914483362</v>
      </c>
      <c r="F31" s="76">
        <f>分析係数表!C34</f>
        <v>0.47532743082063433</v>
      </c>
      <c r="G31" s="77">
        <f t="shared" si="1"/>
        <v>1.8718978837808085</v>
      </c>
      <c r="H31" s="77">
        <v>2.0743203294002766</v>
      </c>
      <c r="I31" s="77">
        <f t="shared" si="2"/>
        <v>2.0743203294002766</v>
      </c>
      <c r="J31" s="76">
        <f>分析係数表!G34</f>
        <v>0.42481134980523871</v>
      </c>
      <c r="K31" s="78">
        <f t="shared" si="3"/>
        <v>0.88119481906097885</v>
      </c>
      <c r="L31" s="79"/>
      <c r="M31" s="80"/>
      <c r="N31" s="81">
        <f>分析係数表!H34</f>
        <v>0.15685204896221394</v>
      </c>
      <c r="O31" s="82">
        <f t="shared" si="4"/>
        <v>1.3328684296823972</v>
      </c>
      <c r="P31" s="76">
        <f>分析係数表!C34</f>
        <v>0.47532743082063433</v>
      </c>
      <c r="Q31" s="82">
        <f t="shared" si="5"/>
        <v>0.63354892630286719</v>
      </c>
      <c r="R31" s="83">
        <v>0.70240946654556835</v>
      </c>
      <c r="S31" s="84">
        <f t="shared" si="6"/>
        <v>2.7767297959458448</v>
      </c>
      <c r="T31" s="85">
        <f>分析係数表!F34</f>
        <v>0.69928666893120972</v>
      </c>
      <c r="U31" s="86">
        <f t="shared" si="7"/>
        <v>1.9417301295290075</v>
      </c>
      <c r="V31" s="87">
        <f>分析係数表!D34</f>
        <v>0.17669785175285158</v>
      </c>
      <c r="W31" s="167">
        <f t="shared" si="8"/>
        <v>0</v>
      </c>
      <c r="X31" s="76">
        <f>分析係数表!E34</f>
        <v>0.12938371624217065</v>
      </c>
      <c r="Y31" s="166">
        <f t="shared" si="9"/>
        <v>0</v>
      </c>
    </row>
    <row r="32" spans="1:25" x14ac:dyDescent="0.2">
      <c r="A32" s="6" t="s">
        <v>20</v>
      </c>
      <c r="B32" s="5" t="s">
        <v>37</v>
      </c>
      <c r="C32" s="90"/>
      <c r="D32" s="76">
        <f>投入係数表!O32</f>
        <v>7.680156871289286E-3</v>
      </c>
      <c r="E32" s="77">
        <f t="shared" si="0"/>
        <v>0.76801568712892865</v>
      </c>
      <c r="F32" s="76">
        <f>分析係数表!C35</f>
        <v>0.95011559485855634</v>
      </c>
      <c r="G32" s="77">
        <f t="shared" si="1"/>
        <v>0.72970368143720499</v>
      </c>
      <c r="H32" s="77">
        <v>0.98243859003665401</v>
      </c>
      <c r="I32" s="77">
        <f t="shared" si="2"/>
        <v>0.98243859003665401</v>
      </c>
      <c r="J32" s="76">
        <f>分析係数表!G35</f>
        <v>0.31372249083859299</v>
      </c>
      <c r="K32" s="78">
        <f t="shared" si="3"/>
        <v>0.30821308156225441</v>
      </c>
      <c r="L32" s="79"/>
      <c r="M32" s="80"/>
      <c r="N32" s="81">
        <f>分析係数表!H35</f>
        <v>5.8597345271264437E-2</v>
      </c>
      <c r="O32" s="82">
        <f t="shared" si="4"/>
        <v>0.497937719602774</v>
      </c>
      <c r="P32" s="76">
        <f>分析係数表!C35</f>
        <v>0.95011559485855634</v>
      </c>
      <c r="Q32" s="82">
        <f t="shared" si="5"/>
        <v>0.47309839266290266</v>
      </c>
      <c r="R32" s="83">
        <v>0.66947655301137776</v>
      </c>
      <c r="S32" s="84">
        <f t="shared" si="6"/>
        <v>1.6519151430480319</v>
      </c>
      <c r="T32" s="85">
        <f>分析係数表!F35</f>
        <v>0.64312744830705182</v>
      </c>
      <c r="U32" s="86">
        <f t="shared" si="7"/>
        <v>1.0623919707682592</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投入係数表!O33</f>
        <v>9.2597636036821174E-4</v>
      </c>
      <c r="E33" s="77">
        <f t="shared" si="0"/>
        <v>9.2597636036821168E-2</v>
      </c>
      <c r="F33" s="76">
        <f>分析係数表!C36</f>
        <v>0.97036286861890209</v>
      </c>
      <c r="G33" s="77">
        <f t="shared" si="1"/>
        <v>8.9853307732018814E-2</v>
      </c>
      <c r="H33" s="77">
        <v>0.2380755567633811</v>
      </c>
      <c r="I33" s="77">
        <f t="shared" si="2"/>
        <v>0.2380755567633811</v>
      </c>
      <c r="J33" s="76">
        <f>分析係数表!G36</f>
        <v>5.6132677862763138E-2</v>
      </c>
      <c r="K33" s="78">
        <f t="shared" si="3"/>
        <v>1.336381853479685E-2</v>
      </c>
      <c r="L33" s="79"/>
      <c r="M33" s="80"/>
      <c r="N33" s="81">
        <f>分析係数表!H36</f>
        <v>0.19400338102244624</v>
      </c>
      <c r="O33" s="82">
        <f t="shared" si="4"/>
        <v>1.6485661712889483</v>
      </c>
      <c r="P33" s="76">
        <f>分析係数表!C36</f>
        <v>0.97036286861890209</v>
      </c>
      <c r="Q33" s="82">
        <f t="shared" si="5"/>
        <v>1.5997073990800241</v>
      </c>
      <c r="R33" s="83">
        <v>1.706894771972558</v>
      </c>
      <c r="S33" s="84">
        <f t="shared" si="6"/>
        <v>1.944970328735939</v>
      </c>
      <c r="T33" s="85">
        <f>分析係数表!F36</f>
        <v>0.84161253999423258</v>
      </c>
      <c r="U33" s="86">
        <f t="shared" si="7"/>
        <v>1.6369114185808711</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投入係数表!O34</f>
        <v>2.7724821613377634E-2</v>
      </c>
      <c r="E34" s="77">
        <f t="shared" si="0"/>
        <v>2.7724821613377633</v>
      </c>
      <c r="F34" s="76">
        <f>分析係数表!C37</f>
        <v>0.51412455642849397</v>
      </c>
      <c r="G34" s="77">
        <f t="shared" si="1"/>
        <v>1.4254011614036899</v>
      </c>
      <c r="H34" s="77">
        <v>1.7537814265427267</v>
      </c>
      <c r="I34" s="77">
        <f t="shared" si="2"/>
        <v>1.7537814265427267</v>
      </c>
      <c r="J34" s="76">
        <f>分析係数表!G37</f>
        <v>0.38383420760226361</v>
      </c>
      <c r="K34" s="78">
        <f t="shared" si="3"/>
        <v>0.67316130416459496</v>
      </c>
      <c r="L34" s="79"/>
      <c r="M34" s="80"/>
      <c r="N34" s="81">
        <f>分析係数表!H37</f>
        <v>4.7982343549447456E-2</v>
      </c>
      <c r="O34" s="82">
        <f t="shared" si="4"/>
        <v>0.40773551459719881</v>
      </c>
      <c r="P34" s="76">
        <f>分析係数表!C37</f>
        <v>0.51412455642849397</v>
      </c>
      <c r="Q34" s="82">
        <f t="shared" si="5"/>
        <v>0.20962684058242856</v>
      </c>
      <c r="R34" s="83">
        <v>0.27548423740233019</v>
      </c>
      <c r="S34" s="84">
        <f t="shared" si="6"/>
        <v>2.0292656639450568</v>
      </c>
      <c r="T34" s="85">
        <f>分析係数表!F37</f>
        <v>0.64874544561874981</v>
      </c>
      <c r="U34" s="86">
        <f t="shared" si="7"/>
        <v>1.316476857434864</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投入係数表!O35</f>
        <v>2.6145214880984803E-3</v>
      </c>
      <c r="E35" s="77">
        <f t="shared" si="0"/>
        <v>0.26145214880984802</v>
      </c>
      <c r="F35" s="76">
        <f>分析係数表!C38</f>
        <v>0.46043954090550876</v>
      </c>
      <c r="G35" s="77">
        <f t="shared" si="1"/>
        <v>0.12038290736676518</v>
      </c>
      <c r="H35" s="77">
        <v>0.27828849248890658</v>
      </c>
      <c r="I35" s="77">
        <f t="shared" si="2"/>
        <v>0.27828849248890658</v>
      </c>
      <c r="J35" s="76">
        <f>分析係数表!G38</f>
        <v>0.15768289971091839</v>
      </c>
      <c r="K35" s="78">
        <f t="shared" si="3"/>
        <v>4.3881336451830927E-2</v>
      </c>
      <c r="L35" s="79"/>
      <c r="M35" s="80"/>
      <c r="N35" s="81">
        <f>分析係数表!H38</f>
        <v>4.3205084055974702E-2</v>
      </c>
      <c r="O35" s="82">
        <f t="shared" si="4"/>
        <v>0.36714019944907289</v>
      </c>
      <c r="P35" s="76">
        <f>分析係数表!C38</f>
        <v>0.46043954090550876</v>
      </c>
      <c r="Q35" s="82">
        <f t="shared" si="5"/>
        <v>0.16904586488228804</v>
      </c>
      <c r="R35" s="83">
        <v>0.25361615773200741</v>
      </c>
      <c r="S35" s="84">
        <f t="shared" si="6"/>
        <v>0.53190465022091393</v>
      </c>
      <c r="T35" s="85">
        <f>分析係数表!F38</f>
        <v>0.51649988881476538</v>
      </c>
      <c r="U35" s="86">
        <f t="shared" si="7"/>
        <v>0.27472869269915873</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投入係数表!O36</f>
        <v>0</v>
      </c>
      <c r="E36" s="77">
        <f t="shared" si="0"/>
        <v>0</v>
      </c>
      <c r="F36" s="76">
        <f>分析係数表!C39</f>
        <v>1</v>
      </c>
      <c r="G36" s="77">
        <f t="shared" si="1"/>
        <v>0</v>
      </c>
      <c r="H36" s="77">
        <v>5.2454547711853788E-2</v>
      </c>
      <c r="I36" s="77">
        <f t="shared" si="2"/>
        <v>5.2454547711853788E-2</v>
      </c>
      <c r="J36" s="76">
        <f>分析係数表!G39</f>
        <v>0.35257837611217219</v>
      </c>
      <c r="K36" s="78">
        <f t="shared" si="3"/>
        <v>1.8494339251943867E-2</v>
      </c>
      <c r="L36" s="79"/>
      <c r="M36" s="80"/>
      <c r="N36" s="81">
        <f>分析係数表!H39</f>
        <v>3.7864320821463233E-3</v>
      </c>
      <c r="O36" s="82">
        <f t="shared" si="4"/>
        <v>3.2175644607901871E-2</v>
      </c>
      <c r="P36" s="76">
        <f>分析係数表!C39</f>
        <v>1</v>
      </c>
      <c r="Q36" s="82">
        <f t="shared" si="5"/>
        <v>3.2175644607901871E-2</v>
      </c>
      <c r="R36" s="83">
        <v>5.045696706757611E-2</v>
      </c>
      <c r="S36" s="84">
        <f t="shared" si="6"/>
        <v>0.10291151477942989</v>
      </c>
      <c r="T36" s="85">
        <f>分析係数表!F39</f>
        <v>0.70335864349932453</v>
      </c>
      <c r="U36" s="86">
        <f t="shared" si="7"/>
        <v>7.2383703435720495E-2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投入係数表!O37</f>
        <v>0</v>
      </c>
      <c r="E37" s="77">
        <f t="shared" si="0"/>
        <v>0</v>
      </c>
      <c r="F37" s="76">
        <f>分析係数表!C40</f>
        <v>0.88524546011567695</v>
      </c>
      <c r="G37" s="77">
        <f t="shared" si="1"/>
        <v>0</v>
      </c>
      <c r="H37" s="77">
        <v>4.2089743886035667E-3</v>
      </c>
      <c r="I37" s="77">
        <f t="shared" si="2"/>
        <v>4.2089743886035667E-3</v>
      </c>
      <c r="J37" s="76">
        <f>分析係数表!G40</f>
        <v>0.51249383412021698</v>
      </c>
      <c r="K37" s="78">
        <f t="shared" si="3"/>
        <v>2.1570734221292381E-3</v>
      </c>
      <c r="L37" s="79"/>
      <c r="M37" s="80"/>
      <c r="N37" s="81">
        <f>分析係数表!H40</f>
        <v>3.2436684093541619E-2</v>
      </c>
      <c r="O37" s="82">
        <f t="shared" si="4"/>
        <v>0.27563447514975048</v>
      </c>
      <c r="P37" s="76">
        <f>分析係数表!C40</f>
        <v>0.88524546011567695</v>
      </c>
      <c r="Q37" s="82">
        <f t="shared" si="5"/>
        <v>0.24400416777768399</v>
      </c>
      <c r="R37" s="83">
        <v>0.24588598370991357</v>
      </c>
      <c r="S37" s="84">
        <f t="shared" si="6"/>
        <v>0.25009495809851712</v>
      </c>
      <c r="T37" s="85">
        <f>分析係数表!F40</f>
        <v>0.70839968994433089</v>
      </c>
      <c r="U37" s="86">
        <f t="shared" si="7"/>
        <v>0.17716719077362994</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投入係数表!O38</f>
        <v>0</v>
      </c>
      <c r="E38" s="77">
        <f t="shared" si="0"/>
        <v>0</v>
      </c>
      <c r="F38" s="76">
        <f>分析係数表!C41</f>
        <v>0.76732784646536523</v>
      </c>
      <c r="G38" s="77">
        <f t="shared" si="1"/>
        <v>0</v>
      </c>
      <c r="H38" s="77">
        <v>2.0721063392008959E-3</v>
      </c>
      <c r="I38" s="77">
        <f t="shared" si="2"/>
        <v>2.0721063392008959E-3</v>
      </c>
      <c r="J38" s="76">
        <f>分析係数表!G41</f>
        <v>0.44330293713737212</v>
      </c>
      <c r="K38" s="78">
        <f t="shared" si="3"/>
        <v>9.1857082622872504E-4</v>
      </c>
      <c r="L38" s="79"/>
      <c r="M38" s="80"/>
      <c r="N38" s="81">
        <f>分析係数表!H41</f>
        <v>5.3196318442225214E-2</v>
      </c>
      <c r="O38" s="82">
        <f t="shared" si="4"/>
        <v>0.45204186936731916</v>
      </c>
      <c r="P38" s="76">
        <f>分析係数表!C41</f>
        <v>0.76732784646536523</v>
      </c>
      <c r="Q38" s="82">
        <f t="shared" si="5"/>
        <v>0.34686431413380298</v>
      </c>
      <c r="R38" s="83">
        <v>0.35322246332449392</v>
      </c>
      <c r="S38" s="84">
        <f t="shared" si="6"/>
        <v>0.35529456966369483</v>
      </c>
      <c r="T38" s="85">
        <f>分析係数表!F41</f>
        <v>0.5479013319521201</v>
      </c>
      <c r="U38" s="86">
        <f t="shared" si="7"/>
        <v>0.19466636795409373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投入係数表!O39</f>
        <v>2.7234598834359171E-4</v>
      </c>
      <c r="E39" s="77">
        <f>$C$17*D39</f>
        <v>2.7234598834359171E-2</v>
      </c>
      <c r="F39" s="76">
        <f>分析係数表!C42</f>
        <v>0.61896115066660296</v>
      </c>
      <c r="G39" s="77">
        <f>E39*F39</f>
        <v>1.6857158632458277E-2</v>
      </c>
      <c r="H39" s="77">
        <v>2.9003766655465796E-2</v>
      </c>
      <c r="I39" s="77">
        <f>C39+H39</f>
        <v>2.9003766655465796E-2</v>
      </c>
      <c r="J39" s="76">
        <f>分析係数表!G42</f>
        <v>0.48521299417713759</v>
      </c>
      <c r="K39" s="78">
        <f>I39*J39</f>
        <v>1.4073004461313583E-2</v>
      </c>
      <c r="L39" s="79"/>
      <c r="M39" s="80"/>
      <c r="N39" s="81">
        <f>分析係数表!H42</f>
        <v>1.2030804871176784E-2</v>
      </c>
      <c r="O39" s="82">
        <f t="shared" si="4"/>
        <v>0.10223315603817022</v>
      </c>
      <c r="P39" s="76">
        <f>分析係数表!C42</f>
        <v>0.61896115066660296</v>
      </c>
      <c r="Q39" s="82">
        <f>O39*P39</f>
        <v>6.3278351897664203E-2</v>
      </c>
      <c r="R39" s="83">
        <v>6.8364389262826467E-2</v>
      </c>
      <c r="S39" s="84">
        <f>I39+R39</f>
        <v>9.736815591829226E-2</v>
      </c>
      <c r="T39" s="85">
        <f>分析係数表!F42</f>
        <v>0.55654305853509045</v>
      </c>
      <c r="U39" s="86">
        <f>S39*T39</f>
        <v>5.4189571298687941E-2</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投入係数表!O40</f>
        <v>1.3018138242823683E-2</v>
      </c>
      <c r="E40" s="77">
        <f>$C$17*D40</f>
        <v>1.3018138242823682</v>
      </c>
      <c r="F40" s="76">
        <f>分析係数表!C43</f>
        <v>0.5789580681381028</v>
      </c>
      <c r="G40" s="77">
        <f>E40*F40</f>
        <v>0.75369561678199559</v>
      </c>
      <c r="H40" s="77">
        <v>1.3631422263214528</v>
      </c>
      <c r="I40" s="77">
        <f>C40+H40</f>
        <v>1.3631422263214528</v>
      </c>
      <c r="J40" s="76">
        <f>分析係数表!G43</f>
        <v>0.34272082878953108</v>
      </c>
      <c r="K40" s="78">
        <f>I40*J40</f>
        <v>0.46717723356289487</v>
      </c>
      <c r="L40" s="79"/>
      <c r="M40" s="80"/>
      <c r="N40" s="81">
        <f>分析係数表!H43</f>
        <v>3.3445512318817892E-2</v>
      </c>
      <c r="O40" s="82">
        <f t="shared" si="4"/>
        <v>0.28420710968873053</v>
      </c>
      <c r="P40" s="76">
        <f>分析係数表!C43</f>
        <v>0.5789580681381028</v>
      </c>
      <c r="Q40" s="82">
        <f>O40*P40</f>
        <v>0.16454399917650131</v>
      </c>
      <c r="R40" s="83">
        <v>0.3979250823120451</v>
      </c>
      <c r="S40" s="84">
        <f>I40+R40</f>
        <v>1.7610673086334978</v>
      </c>
      <c r="T40" s="85">
        <f>分析係数表!F43</f>
        <v>0.5990685205379862</v>
      </c>
      <c r="U40" s="86">
        <f>S40*T40</f>
        <v>1.0549999871508826</v>
      </c>
      <c r="V40" s="87">
        <f>分析係数表!D43</f>
        <v>0.10839694656488549</v>
      </c>
      <c r="W40" s="167">
        <f>ROUND(S40*V40,0)</f>
        <v>0</v>
      </c>
      <c r="X40" s="76">
        <f>分析係数表!E43</f>
        <v>8.9508360596146849E-2</v>
      </c>
      <c r="Y40" s="166">
        <f>ROUND(S40*X40,0)</f>
        <v>0</v>
      </c>
    </row>
    <row r="41" spans="1:25" x14ac:dyDescent="0.2">
      <c r="A41" s="6" t="s">
        <v>341</v>
      </c>
      <c r="B41" s="5" t="s">
        <v>42</v>
      </c>
      <c r="C41" s="90"/>
      <c r="D41" s="76">
        <f>投入係数表!O41</f>
        <v>5.4469197668718338E-5</v>
      </c>
      <c r="E41" s="77">
        <f>$C$17*D41</f>
        <v>5.446919766871834E-3</v>
      </c>
      <c r="F41" s="76">
        <f>分析係数表!C44</f>
        <v>0.63630612597919289</v>
      </c>
      <c r="G41" s="77">
        <f>E41*F41</f>
        <v>3.4659084153777051E-3</v>
      </c>
      <c r="H41" s="77">
        <v>8.6278768775632404E-3</v>
      </c>
      <c r="I41" s="77">
        <f>C41+H41</f>
        <v>8.6278768775632404E-3</v>
      </c>
      <c r="J41" s="76">
        <f>分析係数表!G44</f>
        <v>0.27264053101016389</v>
      </c>
      <c r="K41" s="78">
        <f>I41*J41</f>
        <v>2.3523089333891568E-3</v>
      </c>
      <c r="L41" s="79"/>
      <c r="M41" s="80"/>
      <c r="N41" s="81">
        <f>分析係数表!H44</f>
        <v>0.11349043608928404</v>
      </c>
      <c r="O41" s="82">
        <f t="shared" si="4"/>
        <v>0.96439810850501084</v>
      </c>
      <c r="P41" s="76">
        <f>分析係数表!C44</f>
        <v>0.63630612597919289</v>
      </c>
      <c r="Q41" s="82">
        <f>O41*P41</f>
        <v>0.61365242432448475</v>
      </c>
      <c r="R41" s="83">
        <v>0.62569343446158476</v>
      </c>
      <c r="S41" s="84">
        <f>I41+R41</f>
        <v>0.63432131133914804</v>
      </c>
      <c r="T41" s="85">
        <f>分析係数表!F44</f>
        <v>0.52896909354905619</v>
      </c>
      <c r="U41" s="86">
        <f>S41*T41</f>
        <v>0.33553636907791778</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投入係数表!O42</f>
        <v>3.2681518601231004E-4</v>
      </c>
      <c r="E42" s="77">
        <f>$C$17*D42</f>
        <v>3.2681518601231002E-2</v>
      </c>
      <c r="F42" s="76">
        <f>分析係数表!C45</f>
        <v>1</v>
      </c>
      <c r="G42" s="77">
        <f>E42*F42</f>
        <v>3.2681518601231002E-2</v>
      </c>
      <c r="H42" s="77">
        <v>5.445266686494897E-2</v>
      </c>
      <c r="I42" s="77">
        <f>C42+H42</f>
        <v>5.445266686494897E-2</v>
      </c>
      <c r="J42" s="76">
        <f>分析係数表!G45</f>
        <v>0</v>
      </c>
      <c r="K42" s="78">
        <f>I42*J42</f>
        <v>0</v>
      </c>
      <c r="L42" s="79"/>
      <c r="M42" s="80"/>
      <c r="N42" s="81">
        <f>分析係数表!H45</f>
        <v>0</v>
      </c>
      <c r="O42" s="82">
        <f t="shared" si="4"/>
        <v>0</v>
      </c>
      <c r="P42" s="76">
        <f>分析係数表!C45</f>
        <v>1</v>
      </c>
      <c r="Q42" s="82">
        <f>O42*P42</f>
        <v>0</v>
      </c>
      <c r="R42" s="83">
        <v>1.2124052653779896E-2</v>
      </c>
      <c r="S42" s="84">
        <f>I42+R42</f>
        <v>6.6576719518728872E-2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投入係数表!O43</f>
        <v>5.3379813715343973E-3</v>
      </c>
      <c r="E43" s="77">
        <f>$C$17*D43</f>
        <v>0.53379813715343971</v>
      </c>
      <c r="F43" s="76">
        <f>分析係数表!C46</f>
        <v>0.4351527731358511</v>
      </c>
      <c r="G43" s="77">
        <f>E43*F43</f>
        <v>0.23228373967707069</v>
      </c>
      <c r="H43" s="77">
        <v>0.27664445892788581</v>
      </c>
      <c r="I43" s="77">
        <f>C43+H43</f>
        <v>0.27664445892788581</v>
      </c>
      <c r="J43" s="76">
        <f>分析係数表!G46</f>
        <v>9.2768120033880526E-3</v>
      </c>
      <c r="K43" s="78">
        <f>I43*J43</f>
        <v>2.5663786372530041E-3</v>
      </c>
      <c r="L43" s="79"/>
      <c r="M43" s="80"/>
      <c r="N43" s="81">
        <f>分析係数表!H46</f>
        <v>2.189916413611746E-2</v>
      </c>
      <c r="O43" s="82">
        <f t="shared" si="4"/>
        <v>0.18609068039969043</v>
      </c>
      <c r="P43" s="76">
        <f>分析係数表!C46</f>
        <v>0.4351527731358511</v>
      </c>
      <c r="Q43" s="82">
        <f>O43*P43</f>
        <v>8.0977875630662666E-2</v>
      </c>
      <c r="R43" s="83">
        <v>9.6415406879962445E-2</v>
      </c>
      <c r="S43" s="84">
        <f>I43+R43</f>
        <v>0.37305986580784822</v>
      </c>
      <c r="T43" s="85">
        <f>分析係数表!F46</f>
        <v>0.31347557778405194</v>
      </c>
      <c r="U43" s="86">
        <f>S43*T43</f>
        <v>0.1169451569821561</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投入係数表!O44</f>
        <v>0.77090255460537072</v>
      </c>
      <c r="E44" s="91">
        <f>SUM(E5:E43)</f>
        <v>77.090255460537065</v>
      </c>
      <c r="F44" s="92">
        <f>分析係数表!C47</f>
        <v>0.50215200620282352</v>
      </c>
      <c r="G44" s="91">
        <f>SUM(G5:G43)</f>
        <v>13.048307790702783</v>
      </c>
      <c r="H44" s="91">
        <f>SUM(H5:H43)</f>
        <v>15.956883851855586</v>
      </c>
      <c r="I44" s="91">
        <f>SUM(I5:I43)</f>
        <v>115.95688385185561</v>
      </c>
      <c r="J44" s="92">
        <f>分析係数表!G47</f>
        <v>0.20854392305328981</v>
      </c>
      <c r="K44" s="93">
        <f>SUM(K5:K43)</f>
        <v>13.545614782417392</v>
      </c>
      <c r="L44" s="94">
        <f>最終需要_まとめ!$L$33</f>
        <v>0.62733333333333341</v>
      </c>
      <c r="M44" s="91">
        <f>K44*L44</f>
        <v>8.4976156735031783</v>
      </c>
      <c r="N44" s="95">
        <f>分析係数表!H47</f>
        <v>1</v>
      </c>
      <c r="O44" s="96">
        <f>SUM(O5:O43)</f>
        <v>8.4976156735031783</v>
      </c>
      <c r="P44" s="92">
        <f>分析係数表!C47</f>
        <v>0.50215200620282352</v>
      </c>
      <c r="Q44" s="96">
        <f>SUM(Q5:Q43)</f>
        <v>5.1066784771445493</v>
      </c>
      <c r="R44" s="91">
        <f>SUM(R5:R43)</f>
        <v>6.1856270528527277</v>
      </c>
      <c r="S44" s="97">
        <f>SUM(S5:S43)</f>
        <v>122.14251090470832</v>
      </c>
      <c r="T44" s="98">
        <f>分析係数表!F47</f>
        <v>0.44541069554230517</v>
      </c>
      <c r="U44" s="99">
        <f>SUM(U5:U43)</f>
        <v>33.567659432126845</v>
      </c>
      <c r="V44" s="100">
        <f>分析係数表!D47</f>
        <v>5.4742347785855433E-2</v>
      </c>
      <c r="W44" s="164">
        <f>SUM(W5:W43)</f>
        <v>4</v>
      </c>
      <c r="X44" s="92">
        <f>分析係数表!E47</f>
        <v>4.5721861365849166E-2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300</v>
      </c>
      <c r="S2" s="3" t="s">
        <v>153</v>
      </c>
      <c r="U2" s="64" t="s">
        <v>210</v>
      </c>
      <c r="W2" s="3" t="s">
        <v>130</v>
      </c>
      <c r="Y2" s="3" t="s">
        <v>154</v>
      </c>
    </row>
    <row r="3" spans="1:25" ht="44" x14ac:dyDescent="0.2">
      <c r="B3" s="65"/>
      <c r="C3" s="66" t="s">
        <v>228</v>
      </c>
      <c r="D3" s="66" t="s">
        <v>239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投入係数表!P5</f>
        <v>0</v>
      </c>
      <c r="E5" s="77">
        <f t="shared" ref="E5:E38" si="0">$C$18*D5</f>
        <v>0</v>
      </c>
      <c r="F5" s="76">
        <f>分析係数表!C8</f>
        <v>8.4659786601364306E-2</v>
      </c>
      <c r="G5" s="77">
        <f t="shared" ref="G5:G38" si="1">E5*F5</f>
        <v>0</v>
      </c>
      <c r="H5" s="77">
        <f t="array" ref="H5:H43">MMULT(逆行列係数!C5:AO43,'14'!G5:G43)</f>
        <v>2.5737825749512836E-4</v>
      </c>
      <c r="I5" s="77">
        <f t="shared" ref="I5:I38" si="2">C5+H5</f>
        <v>2.5737825749512836E-4</v>
      </c>
      <c r="J5" s="76">
        <f>分析係数表!G8</f>
        <v>0.11977611940298508</v>
      </c>
      <c r="K5" s="78">
        <f t="shared" ref="K5:K38" si="3">I5*J5</f>
        <v>3.0827768901468735E-5</v>
      </c>
      <c r="L5" s="79" t="s">
        <v>184</v>
      </c>
      <c r="M5" s="80" t="s">
        <v>184</v>
      </c>
      <c r="N5" s="81">
        <f>分析係数表!H8</f>
        <v>1.0788748708637261E-2</v>
      </c>
      <c r="O5" s="82">
        <f t="shared" ref="O5:O43" si="4">$M$44*N5</f>
        <v>0.22375531453335706</v>
      </c>
      <c r="P5" s="76">
        <f>分析係数表!C8</f>
        <v>8.4659786601364306E-2</v>
      </c>
      <c r="Q5" s="82">
        <f t="shared" ref="Q5:Q38" si="5">O5*P5</f>
        <v>1.8943077179315159E-2</v>
      </c>
      <c r="R5" s="83">
        <f t="array" ref="R5:R43">MMULT(逆行列係数!C5:AO43,'14'!Q5:Q43)</f>
        <v>2.4592505699859817E-2</v>
      </c>
      <c r="S5" s="84">
        <f t="shared" ref="S5:S38" si="6">I5+R5</f>
        <v>2.4849883957354945E-2</v>
      </c>
      <c r="T5" s="85">
        <f>分析係数表!F8</f>
        <v>0.4513681592039801</v>
      </c>
      <c r="U5" s="86">
        <f t="shared" ref="U5:U38" si="7">S5*T5</f>
        <v>1.1216446378263818E-2</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投入係数表!P6</f>
        <v>0</v>
      </c>
      <c r="E6" s="77">
        <f t="shared" si="0"/>
        <v>0</v>
      </c>
      <c r="F6" s="76">
        <f>分析係数表!C9</f>
        <v>0.31916038751345532</v>
      </c>
      <c r="G6" s="77">
        <f t="shared" si="1"/>
        <v>0</v>
      </c>
      <c r="H6" s="77">
        <v>2.7357116726881519E-4</v>
      </c>
      <c r="I6" s="77">
        <f t="shared" si="2"/>
        <v>2.7357116726881519E-4</v>
      </c>
      <c r="J6" s="76">
        <f>分析係数表!G9</f>
        <v>0.24726134585289514</v>
      </c>
      <c r="K6" s="78">
        <f t="shared" si="3"/>
        <v>6.7643575005434735E-5</v>
      </c>
      <c r="L6" s="79"/>
      <c r="M6" s="80"/>
      <c r="N6" s="81">
        <f>分析係数表!H9</f>
        <v>5.7211282597126128E-4</v>
      </c>
      <c r="O6" s="82">
        <f t="shared" si="4"/>
        <v>1.1865443229879143E-2</v>
      </c>
      <c r="P6" s="76">
        <f>分析係数表!C9</f>
        <v>0.31916038751345532</v>
      </c>
      <c r="Q6" s="82">
        <f t="shared" si="5"/>
        <v>3.7869794592671324E-3</v>
      </c>
      <c r="R6" s="83">
        <v>4.6027427661598543E-3</v>
      </c>
      <c r="S6" s="84">
        <f t="shared" si="6"/>
        <v>4.8763139334286696E-3</v>
      </c>
      <c r="T6" s="85">
        <f>分析係数表!F9</f>
        <v>0.67449139280125192</v>
      </c>
      <c r="U6" s="86">
        <f t="shared" si="7"/>
        <v>3.2890317766944544E-3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投入係数表!P7</f>
        <v>0</v>
      </c>
      <c r="E7" s="77">
        <f t="shared" si="0"/>
        <v>0</v>
      </c>
      <c r="F7" s="76">
        <f>分析係数表!C10</f>
        <v>0.62166360683519284</v>
      </c>
      <c r="G7" s="77">
        <f t="shared" si="1"/>
        <v>0</v>
      </c>
      <c r="H7" s="77">
        <v>5.794687128651124E-4</v>
      </c>
      <c r="I7" s="77">
        <f t="shared" si="2"/>
        <v>5.794687128651124E-4</v>
      </c>
      <c r="J7" s="76">
        <f>分析係数表!G10</f>
        <v>0.1793598233995585</v>
      </c>
      <c r="K7" s="78">
        <f t="shared" si="3"/>
        <v>1.0393340600505603E-4</v>
      </c>
      <c r="L7" s="79"/>
      <c r="M7" s="80"/>
      <c r="N7" s="81">
        <f>分析係数表!H10</f>
        <v>1.0737876843126819E-3</v>
      </c>
      <c r="O7" s="82">
        <f t="shared" si="4"/>
        <v>2.2270024776189036E-2</v>
      </c>
      <c r="P7" s="76">
        <f>分析係数表!C10</f>
        <v>0.62166360683519284</v>
      </c>
      <c r="Q7" s="82">
        <f t="shared" si="5"/>
        <v>1.3844463926674785E-2</v>
      </c>
      <c r="R7" s="83">
        <v>2.1890782189242054E-2</v>
      </c>
      <c r="S7" s="84">
        <f t="shared" si="6"/>
        <v>2.2470250902107167E-2</v>
      </c>
      <c r="T7" s="85">
        <f>分析係数表!F10</f>
        <v>0.51894775570272256</v>
      </c>
      <c r="U7" s="86">
        <f t="shared" si="7"/>
        <v>1.1660886275725592E-2</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投入係数表!P8</f>
        <v>2.5999537785994917E-4</v>
      </c>
      <c r="E8" s="77">
        <f t="shared" si="0"/>
        <v>2.5999537785994918E-2</v>
      </c>
      <c r="F8" s="76">
        <f>分析係数表!C11</f>
        <v>1.1338376983330734E-2</v>
      </c>
      <c r="G8" s="77">
        <f t="shared" si="1"/>
        <v>2.9479256080996248E-4</v>
      </c>
      <c r="H8" s="77">
        <v>2.1971451998589166E-2</v>
      </c>
      <c r="I8" s="77">
        <f t="shared" si="2"/>
        <v>2.1971451998589166E-2</v>
      </c>
      <c r="J8" s="76">
        <f>分析係数表!G11</f>
        <v>0.33809183916250296</v>
      </c>
      <c r="K8" s="78">
        <f t="shared" si="3"/>
        <v>7.4283686152736622E-3</v>
      </c>
      <c r="L8" s="79"/>
      <c r="M8" s="80"/>
      <c r="N8" s="81">
        <f>分析係数表!H11</f>
        <v>-1.9566102119400181E-5</v>
      </c>
      <c r="O8" s="82">
        <f t="shared" si="4"/>
        <v>-4.0579491210256992E-4</v>
      </c>
      <c r="P8" s="76">
        <f>分析係数表!C11</f>
        <v>1.1338376983330734E-2</v>
      </c>
      <c r="Q8" s="82">
        <f t="shared" si="5"/>
        <v>-4.6010556913364967E-6</v>
      </c>
      <c r="R8" s="83">
        <v>3.1111755599210096E-3</v>
      </c>
      <c r="S8" s="84">
        <f t="shared" si="6"/>
        <v>2.5082627558510175E-2</v>
      </c>
      <c r="T8" s="85">
        <f>分析係数表!F11</f>
        <v>0.55864858434451581</v>
      </c>
      <c r="U8" s="86">
        <f t="shared" si="7"/>
        <v>1.4012374377202449E-2</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投入係数表!P9</f>
        <v>0</v>
      </c>
      <c r="E9" s="77">
        <f t="shared" si="0"/>
        <v>0</v>
      </c>
      <c r="F9" s="76">
        <f>分析係数表!C12</f>
        <v>8.477574226152873E-2</v>
      </c>
      <c r="G9" s="77">
        <f t="shared" si="1"/>
        <v>0</v>
      </c>
      <c r="H9" s="77">
        <v>4.2436866938805009E-4</v>
      </c>
      <c r="I9" s="77">
        <f t="shared" si="2"/>
        <v>4.2436866938805009E-4</v>
      </c>
      <c r="J9" s="76">
        <f>分析係数表!G12</f>
        <v>0.1365084958708076</v>
      </c>
      <c r="K9" s="78">
        <f t="shared" si="3"/>
        <v>5.7929928752858753E-5</v>
      </c>
      <c r="L9" s="79"/>
      <c r="M9" s="80"/>
      <c r="N9" s="81">
        <f>分析係数表!H12</f>
        <v>8.9702751776602072E-2</v>
      </c>
      <c r="O9" s="82">
        <f t="shared" si="4"/>
        <v>1.860407354025442</v>
      </c>
      <c r="P9" s="76">
        <f>分析係数表!C12</f>
        <v>8.477574226152873E-2</v>
      </c>
      <c r="Q9" s="82">
        <f t="shared" si="5"/>
        <v>0.15771741434631351</v>
      </c>
      <c r="R9" s="83">
        <v>0.17893404331324053</v>
      </c>
      <c r="S9" s="84">
        <f t="shared" si="6"/>
        <v>0.17935841198262858</v>
      </c>
      <c r="T9" s="85">
        <f>分析係数表!F12</f>
        <v>0.34033278686012841</v>
      </c>
      <c r="U9" s="86">
        <f t="shared" si="7"/>
        <v>6.1041548196855033E-2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投入係数表!P10</f>
        <v>1.2855327016408598E-3</v>
      </c>
      <c r="E10" s="77">
        <f t="shared" si="0"/>
        <v>0.12855327016408599</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0.29532130523176625</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投入係数表!P11</f>
        <v>3.6688236653570601E-3</v>
      </c>
      <c r="E11" s="77">
        <f t="shared" si="0"/>
        <v>0.36688236653570599</v>
      </c>
      <c r="F11" s="76">
        <f>分析係数表!C14</f>
        <v>0.10751143043762246</v>
      </c>
      <c r="G11" s="77">
        <f t="shared" si="1"/>
        <v>3.9444048028593859E-2</v>
      </c>
      <c r="H11" s="77">
        <v>5.9056641430880609E-2</v>
      </c>
      <c r="I11" s="77">
        <f t="shared" si="2"/>
        <v>5.9056641430880609E-2</v>
      </c>
      <c r="J11" s="76">
        <f>分析係数表!G14</f>
        <v>0.16229985443959244</v>
      </c>
      <c r="K11" s="78">
        <f t="shared" si="3"/>
        <v>9.5848843079231263E-3</v>
      </c>
      <c r="L11" s="79"/>
      <c r="M11" s="80"/>
      <c r="N11" s="81">
        <f>分析係数表!H14</f>
        <v>1.1512694487055067E-3</v>
      </c>
      <c r="O11" s="82">
        <f t="shared" si="4"/>
        <v>2.3876972628115216E-2</v>
      </c>
      <c r="P11" s="76">
        <f>分析係数表!C14</f>
        <v>0.10751143043762246</v>
      </c>
      <c r="Q11" s="82">
        <f t="shared" si="5"/>
        <v>2.5670474817686244E-3</v>
      </c>
      <c r="R11" s="83">
        <v>1.5206864812316291E-2</v>
      </c>
      <c r="S11" s="84">
        <f t="shared" si="6"/>
        <v>7.42635062431969E-2</v>
      </c>
      <c r="T11" s="85">
        <f>分析係数表!F14</f>
        <v>0.30163027656477437</v>
      </c>
      <c r="U11" s="86">
        <f t="shared" si="7"/>
        <v>2.2400121926805329E-2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投入係数表!P12</f>
        <v>9.1142824127571059E-3</v>
      </c>
      <c r="E12" s="77">
        <f t="shared" si="0"/>
        <v>0.91142824127571054</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0.17056371745495219</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投入係数表!P13</f>
        <v>3.0332794083660734E-3</v>
      </c>
      <c r="E13" s="77">
        <f t="shared" si="0"/>
        <v>0.30332794083660736</v>
      </c>
      <c r="F13" s="76">
        <f>分析係数表!C16</f>
        <v>7.3204631810756426E-2</v>
      </c>
      <c r="G13" s="77">
        <f t="shared" si="1"/>
        <v>2.2205010226858751E-2</v>
      </c>
      <c r="H13" s="77">
        <v>6.0082704887200827E-2</v>
      </c>
      <c r="I13" s="77">
        <f t="shared" si="2"/>
        <v>6.0082704887200827E-2</v>
      </c>
      <c r="J13" s="76">
        <f>分析係数表!G16</f>
        <v>3.3405954974582423E-2</v>
      </c>
      <c r="K13" s="78">
        <f t="shared" si="3"/>
        <v>2.0071201342129539E-3</v>
      </c>
      <c r="L13" s="79"/>
      <c r="M13" s="80"/>
      <c r="N13" s="81">
        <f>分析係数表!H16</f>
        <v>1.6620229784303289E-2</v>
      </c>
      <c r="O13" s="82">
        <f t="shared" si="4"/>
        <v>0.344698430136407</v>
      </c>
      <c r="P13" s="76">
        <f>分析係数表!C16</f>
        <v>7.3204631810756426E-2</v>
      </c>
      <c r="Q13" s="82">
        <f t="shared" si="5"/>
        <v>2.523352166388142E-2</v>
      </c>
      <c r="R13" s="83">
        <v>3.2219166192163175E-2</v>
      </c>
      <c r="S13" s="84">
        <f t="shared" si="6"/>
        <v>9.2301871079363995E-2</v>
      </c>
      <c r="T13" s="85">
        <f>分析係数表!F16</f>
        <v>0.2888106809675437</v>
      </c>
      <c r="U13" s="86">
        <f t="shared" si="7"/>
        <v>2.6657766241009542E-2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投入係数表!P14</f>
        <v>5.0265773052923504E-3</v>
      </c>
      <c r="E14" s="77">
        <f t="shared" si="0"/>
        <v>0.50265773052923501</v>
      </c>
      <c r="F14" s="76">
        <f>分析係数表!C17</f>
        <v>9.4677137870855188E-2</v>
      </c>
      <c r="G14" s="77">
        <f t="shared" si="1"/>
        <v>4.7590195255167556E-2</v>
      </c>
      <c r="H14" s="77">
        <v>5.9002718652398117E-2</v>
      </c>
      <c r="I14" s="77">
        <f t="shared" si="2"/>
        <v>5.9002718652398117E-2</v>
      </c>
      <c r="J14" s="76">
        <f>分析係数表!G17</f>
        <v>0.22277835489659081</v>
      </c>
      <c r="K14" s="78">
        <f t="shared" si="3"/>
        <v>1.3144528595807647E-2</v>
      </c>
      <c r="L14" s="79"/>
      <c r="M14" s="80"/>
      <c r="N14" s="81">
        <f>分析係数表!H17</f>
        <v>2.9857871834204678E-3</v>
      </c>
      <c r="O14" s="82">
        <f t="shared" si="4"/>
        <v>6.1924303586852171E-2</v>
      </c>
      <c r="P14" s="76">
        <f>分析係数表!C17</f>
        <v>9.4677137870855188E-2</v>
      </c>
      <c r="Q14" s="82">
        <f t="shared" si="5"/>
        <v>5.8628158282490956E-3</v>
      </c>
      <c r="R14" s="83">
        <v>1.3945576358562983E-2</v>
      </c>
      <c r="S14" s="84">
        <f t="shared" si="6"/>
        <v>7.2948295010961103E-2</v>
      </c>
      <c r="T14" s="85">
        <f>分析係数表!F17</f>
        <v>0.35642648030975543</v>
      </c>
      <c r="U14" s="86">
        <f t="shared" si="7"/>
        <v>2.6000704035354559E-2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投入係数表!P15</f>
        <v>3.6977120406748326E-3</v>
      </c>
      <c r="E15" s="77">
        <f t="shared" si="0"/>
        <v>0.36977120406748326</v>
      </c>
      <c r="F15" s="76">
        <f>分析係数表!C18</f>
        <v>9.0734209682590605E-2</v>
      </c>
      <c r="G15" s="77">
        <f t="shared" si="1"/>
        <v>3.3550897964443029E-2</v>
      </c>
      <c r="H15" s="77">
        <v>4.3374280841602983E-2</v>
      </c>
      <c r="I15" s="77">
        <f t="shared" si="2"/>
        <v>4.3374280841602983E-2</v>
      </c>
      <c r="J15" s="76">
        <f>分析係数表!G18</f>
        <v>0.21565293431791682</v>
      </c>
      <c r="K15" s="78">
        <f t="shared" si="3"/>
        <v>9.3537909374210859E-3</v>
      </c>
      <c r="L15" s="79"/>
      <c r="M15" s="80"/>
      <c r="N15" s="81">
        <f>分析係数表!H18</f>
        <v>4.3984597564411608E-4</v>
      </c>
      <c r="O15" s="82">
        <f t="shared" si="4"/>
        <v>9.1222696240657718E-3</v>
      </c>
      <c r="P15" s="76">
        <f>分析係数表!C18</f>
        <v>9.0734209682590605E-2</v>
      </c>
      <c r="Q15" s="82">
        <f t="shared" si="5"/>
        <v>8.2770192485111076E-4</v>
      </c>
      <c r="R15" s="83">
        <v>2.3947733145862809E-3</v>
      </c>
      <c r="S15" s="84">
        <f t="shared" si="6"/>
        <v>4.5769054156189266E-2</v>
      </c>
      <c r="T15" s="85">
        <f>分析係数表!F18</f>
        <v>0.45924018655266224</v>
      </c>
      <c r="U15" s="86">
        <f t="shared" si="7"/>
        <v>2.101898896902726E-2</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投入係数表!P16</f>
        <v>0.23600358215853939</v>
      </c>
      <c r="E16" s="77">
        <f t="shared" si="0"/>
        <v>23.600358215853941</v>
      </c>
      <c r="F16" s="76">
        <f>分析係数表!C19</f>
        <v>0.38367313932924796</v>
      </c>
      <c r="G16" s="77">
        <f t="shared" si="1"/>
        <v>9.0548235259714911</v>
      </c>
      <c r="H16" s="77">
        <v>11.535175045780887</v>
      </c>
      <c r="I16" s="77">
        <f t="shared" si="2"/>
        <v>11.535175045780887</v>
      </c>
      <c r="J16" s="76">
        <f>分析係数表!G19</f>
        <v>5.766363928853338E-2</v>
      </c>
      <c r="K16" s="78">
        <f t="shared" si="3"/>
        <v>0.66516017297000063</v>
      </c>
      <c r="L16" s="79"/>
      <c r="M16" s="80"/>
      <c r="N16" s="81">
        <f>分析係数表!H19</f>
        <v>-1.1191810412296904E-4</v>
      </c>
      <c r="O16" s="82">
        <f t="shared" si="4"/>
        <v>-2.3211468972267001E-3</v>
      </c>
      <c r="P16" s="76">
        <f>分析係数表!C19</f>
        <v>0.38367313932924796</v>
      </c>
      <c r="Q16" s="82">
        <f t="shared" si="5"/>
        <v>-8.9056171690331135E-4</v>
      </c>
      <c r="R16" s="83">
        <v>7.9493114454511488E-3</v>
      </c>
      <c r="S16" s="84">
        <f t="shared" si="6"/>
        <v>11.543124357226338</v>
      </c>
      <c r="T16" s="85">
        <f>分析係数表!F19</f>
        <v>0.24005843022564122</v>
      </c>
      <c r="U16" s="86">
        <f t="shared" si="7"/>
        <v>2.7710243130951184</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投入係数表!P17</f>
        <v>6.832100762653108E-2</v>
      </c>
      <c r="E17" s="77">
        <f t="shared" si="0"/>
        <v>6.8321007626531083</v>
      </c>
      <c r="F17" s="76">
        <f>分析係数表!C20</f>
        <v>5.6760594962254274E-2</v>
      </c>
      <c r="G17" s="77">
        <f t="shared" si="1"/>
        <v>0.38779410413026161</v>
      </c>
      <c r="H17" s="77">
        <v>0.40834749334909876</v>
      </c>
      <c r="I17" s="77">
        <f t="shared" si="2"/>
        <v>0.40834749334909876</v>
      </c>
      <c r="J17" s="76">
        <f>分析係数表!G20</f>
        <v>0.10000544691976687</v>
      </c>
      <c r="K17" s="78">
        <f t="shared" si="3"/>
        <v>4.0836973570943153E-2</v>
      </c>
      <c r="L17" s="79"/>
      <c r="M17" s="80"/>
      <c r="N17" s="81">
        <f>分析係数表!H20</f>
        <v>5.4785085934320511E-4</v>
      </c>
      <c r="O17" s="82">
        <f t="shared" si="4"/>
        <v>1.1362257538871958E-2</v>
      </c>
      <c r="P17" s="76">
        <f>分析係数表!C20</f>
        <v>5.6760594962254274E-2</v>
      </c>
      <c r="Q17" s="82">
        <f t="shared" si="5"/>
        <v>6.4492849802073133E-4</v>
      </c>
      <c r="R17" s="83">
        <v>2.1561891634702957E-3</v>
      </c>
      <c r="S17" s="84">
        <f t="shared" si="6"/>
        <v>0.41050368251256908</v>
      </c>
      <c r="T17" s="85">
        <f>分析係数表!F20</f>
        <v>0.22277901846505802</v>
      </c>
      <c r="U17" s="86">
        <f t="shared" si="7"/>
        <v>9.1451607466441945E-2</v>
      </c>
      <c r="V17" s="87">
        <f>分析係数表!D20</f>
        <v>3.7583746391415651E-2</v>
      </c>
      <c r="W17" s="88">
        <f t="shared" si="8"/>
        <v>0</v>
      </c>
      <c r="X17" s="76">
        <f>分析係数表!E20</f>
        <v>4.0089329484176699E-2</v>
      </c>
      <c r="Y17" s="89">
        <f t="shared" si="9"/>
        <v>0</v>
      </c>
    </row>
    <row r="18" spans="1:25" x14ac:dyDescent="0.2">
      <c r="A18" s="6" t="s">
        <v>6</v>
      </c>
      <c r="B18" s="5" t="s">
        <v>34</v>
      </c>
      <c r="C18" s="75">
        <f>最終需要_まとめ!C19</f>
        <v>100</v>
      </c>
      <c r="D18" s="76">
        <f>投入係数表!P18</f>
        <v>7.3434250057776748E-2</v>
      </c>
      <c r="E18" s="77">
        <f t="shared" si="0"/>
        <v>7.3434250057776751</v>
      </c>
      <c r="F18" s="76">
        <f>分析係数表!C21</f>
        <v>0.13737850556345566</v>
      </c>
      <c r="G18" s="77">
        <f t="shared" si="1"/>
        <v>1.0088287530110478</v>
      </c>
      <c r="H18" s="77">
        <v>1.0318482541975222</v>
      </c>
      <c r="I18" s="77">
        <f t="shared" si="2"/>
        <v>101.03184825419753</v>
      </c>
      <c r="J18" s="76">
        <f>分析係数表!G21</f>
        <v>0.2851571527617287</v>
      </c>
      <c r="K18" s="78">
        <f t="shared" si="3"/>
        <v>28.809954186421997</v>
      </c>
      <c r="L18" s="79"/>
      <c r="M18" s="80"/>
      <c r="N18" s="81">
        <f>分析係数表!H21</f>
        <v>9.156935791879285E-4</v>
      </c>
      <c r="O18" s="82">
        <f t="shared" si="4"/>
        <v>1.8991201886400272E-2</v>
      </c>
      <c r="P18" s="76">
        <f>分析係数表!C21</f>
        <v>0.13737850556345566</v>
      </c>
      <c r="Q18" s="82">
        <f t="shared" si="5"/>
        <v>2.6089829340075494E-3</v>
      </c>
      <c r="R18" s="83">
        <v>8.0290271044341169E-3</v>
      </c>
      <c r="S18" s="84">
        <f t="shared" si="6"/>
        <v>101.03987728130195</v>
      </c>
      <c r="T18" s="85">
        <f>分析係数表!F21</f>
        <v>0.4258002079963023</v>
      </c>
      <c r="U18" s="86">
        <f t="shared" si="7"/>
        <v>43.022800762299234</v>
      </c>
      <c r="V18" s="87">
        <f>分析係数表!D21</f>
        <v>6.1084469609429162E-2</v>
      </c>
      <c r="W18" s="88">
        <f t="shared" si="8"/>
        <v>6</v>
      </c>
      <c r="X18" s="76">
        <f>分析係数表!E21</f>
        <v>5.0829096371620058E-2</v>
      </c>
      <c r="Y18" s="89">
        <f t="shared" si="9"/>
        <v>5</v>
      </c>
    </row>
    <row r="19" spans="1:25" x14ac:dyDescent="0.2">
      <c r="A19" s="6" t="s">
        <v>7</v>
      </c>
      <c r="B19" s="5" t="s">
        <v>269</v>
      </c>
      <c r="C19" s="90"/>
      <c r="D19" s="76">
        <f>投入係数表!P19</f>
        <v>1.0833140744164549E-3</v>
      </c>
      <c r="E19" s="77">
        <f t="shared" si="0"/>
        <v>0.10833140744164549</v>
      </c>
      <c r="F19" s="76">
        <f>分析係数表!C22</f>
        <v>5.5142937219730959E-2</v>
      </c>
      <c r="G19" s="77">
        <f t="shared" si="1"/>
        <v>5.973711999479752E-3</v>
      </c>
      <c r="H19" s="77">
        <v>7.9940903153168548E-3</v>
      </c>
      <c r="I19" s="77">
        <f t="shared" si="2"/>
        <v>7.9940903153168548E-3</v>
      </c>
      <c r="J19" s="76">
        <f>分析係数表!G22</f>
        <v>0.19463487332339791</v>
      </c>
      <c r="K19" s="78">
        <f t="shared" si="3"/>
        <v>1.5559287558574979E-3</v>
      </c>
      <c r="L19" s="79"/>
      <c r="M19" s="80"/>
      <c r="N19" s="81">
        <f>分析係数表!H22</f>
        <v>4.3045424662680399E-5</v>
      </c>
      <c r="O19" s="82">
        <f t="shared" si="4"/>
        <v>8.9274880662565381E-4</v>
      </c>
      <c r="P19" s="76">
        <f>分析係数表!C22</f>
        <v>5.5142937219730959E-2</v>
      </c>
      <c r="Q19" s="82">
        <f t="shared" si="5"/>
        <v>4.922879139674816E-5</v>
      </c>
      <c r="R19" s="83">
        <v>1.0319144561238287E-3</v>
      </c>
      <c r="S19" s="84">
        <f t="shared" si="6"/>
        <v>9.0260047714406828E-3</v>
      </c>
      <c r="T19" s="85">
        <f>分析係数表!F22</f>
        <v>0.4128663686040735</v>
      </c>
      <c r="U19" s="86">
        <f t="shared" si="7"/>
        <v>3.726533812987755E-3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投入係数表!P20</f>
        <v>5.0554656806101224E-4</v>
      </c>
      <c r="E20" s="77">
        <f t="shared" si="0"/>
        <v>5.0554656806101224E-2</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5.1941748749128951E-4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投入係数表!P21</f>
        <v>1.4444187658886065E-5</v>
      </c>
      <c r="E21" s="77">
        <f t="shared" si="0"/>
        <v>1.4444187658886065E-3</v>
      </c>
      <c r="F21" s="76">
        <f>分析係数表!C24</f>
        <v>1</v>
      </c>
      <c r="G21" s="77">
        <f t="shared" si="1"/>
        <v>1.4444187658886065E-3</v>
      </c>
      <c r="H21" s="77">
        <v>2.8698800110123157E-2</v>
      </c>
      <c r="I21" s="77">
        <f t="shared" si="2"/>
        <v>2.8698800110123157E-2</v>
      </c>
      <c r="J21" s="76">
        <f>分析係数表!G24</f>
        <v>0.20831345678476951</v>
      </c>
      <c r="K21" s="78">
        <f t="shared" si="3"/>
        <v>5.9783462565148786E-3</v>
      </c>
      <c r="L21" s="79"/>
      <c r="M21" s="80"/>
      <c r="N21" s="81">
        <f>分析係数表!H24</f>
        <v>3.2557993926681905E-4</v>
      </c>
      <c r="O21" s="82">
        <f t="shared" si="4"/>
        <v>6.7524273373867644E-3</v>
      </c>
      <c r="P21" s="76">
        <f>分析係数表!C24</f>
        <v>1</v>
      </c>
      <c r="Q21" s="82">
        <f t="shared" si="5"/>
        <v>6.7524273373867644E-3</v>
      </c>
      <c r="R21" s="83">
        <v>3.562891223044979E-2</v>
      </c>
      <c r="S21" s="84">
        <f t="shared" si="6"/>
        <v>6.432771234057294E-2</v>
      </c>
      <c r="T21" s="85">
        <f>分析係数表!F24</f>
        <v>0.39224380935860187</v>
      </c>
      <c r="U21" s="86">
        <f t="shared" si="7"/>
        <v>2.5232146935790675E-2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投入係数表!P22</f>
        <v>2.7732840305061245E-3</v>
      </c>
      <c r="E22" s="77">
        <f t="shared" si="0"/>
        <v>0.27732840305061246</v>
      </c>
      <c r="F22" s="76">
        <f>分析係数表!C25</f>
        <v>5.3881637957861162E-2</v>
      </c>
      <c r="G22" s="77">
        <f t="shared" si="1"/>
        <v>1.4942908608604899E-2</v>
      </c>
      <c r="H22" s="77">
        <v>1.9135297699714782E-2</v>
      </c>
      <c r="I22" s="77">
        <f t="shared" si="2"/>
        <v>1.9135297699714782E-2</v>
      </c>
      <c r="J22" s="76">
        <f>分析係数表!G25</f>
        <v>0.19694753074216123</v>
      </c>
      <c r="K22" s="78">
        <f t="shared" si="3"/>
        <v>3.7686496319749838E-3</v>
      </c>
      <c r="L22" s="79"/>
      <c r="M22" s="80"/>
      <c r="N22" s="81">
        <f>分析係数表!H25</f>
        <v>5.0793601101962874E-4</v>
      </c>
      <c r="O22" s="82">
        <f t="shared" si="4"/>
        <v>1.0534435918182716E-2</v>
      </c>
      <c r="P22" s="76">
        <f>分析係数表!C25</f>
        <v>5.3881637957861162E-2</v>
      </c>
      <c r="Q22" s="82">
        <f t="shared" si="5"/>
        <v>5.6761266223380978E-4</v>
      </c>
      <c r="R22" s="83">
        <v>4.9187205589409895E-3</v>
      </c>
      <c r="S22" s="84">
        <f t="shared" si="6"/>
        <v>2.405401825865577E-2</v>
      </c>
      <c r="T22" s="85">
        <f>分析係数表!F25</f>
        <v>0.35040132853584277</v>
      </c>
      <c r="U22" s="86">
        <f t="shared" si="7"/>
        <v>8.4285599544584016E-3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投入係数表!P23</f>
        <v>8.3776288421539169E-4</v>
      </c>
      <c r="E23" s="77">
        <f t="shared" si="0"/>
        <v>8.3776288421539169E-2</v>
      </c>
      <c r="F23" s="76">
        <f>分析係数表!C26</f>
        <v>0.84177658262309296</v>
      </c>
      <c r="G23" s="77">
        <f t="shared" si="1"/>
        <v>7.0520917772329827E-2</v>
      </c>
      <c r="H23" s="77">
        <v>0.10645140075288877</v>
      </c>
      <c r="I23" s="77">
        <f t="shared" si="2"/>
        <v>0.10645140075288877</v>
      </c>
      <c r="J23" s="76">
        <f>分析係数表!G26</f>
        <v>0.19643330946147433</v>
      </c>
      <c r="K23" s="78">
        <f t="shared" si="3"/>
        <v>2.0910600946699619E-2</v>
      </c>
      <c r="L23" s="79"/>
      <c r="M23" s="80"/>
      <c r="N23" s="81">
        <f>分析係数表!H26</f>
        <v>1.0240897849294056E-2</v>
      </c>
      <c r="O23" s="82">
        <f t="shared" si="4"/>
        <v>0.2123930569944851</v>
      </c>
      <c r="P23" s="76">
        <f>分析係数表!C26</f>
        <v>0.84177658262309296</v>
      </c>
      <c r="Q23" s="82">
        <f t="shared" si="5"/>
        <v>0.17878750168968949</v>
      </c>
      <c r="R23" s="83">
        <v>0.21273457812612248</v>
      </c>
      <c r="S23" s="84">
        <f t="shared" si="6"/>
        <v>0.31918597887901123</v>
      </c>
      <c r="T23" s="85">
        <f>分析係数表!F26</f>
        <v>0.3347664275567348</v>
      </c>
      <c r="U23" s="86">
        <f t="shared" si="7"/>
        <v>0.106852749875526</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投入係数表!P24</f>
        <v>4.3332562976658196E-5</v>
      </c>
      <c r="E24" s="77">
        <f t="shared" si="0"/>
        <v>4.3332562976658197E-3</v>
      </c>
      <c r="F24" s="76">
        <f>分析係数表!C27</f>
        <v>0.24324710590252963</v>
      </c>
      <c r="G24" s="77">
        <f t="shared" si="1"/>
        <v>1.0540520535411212E-3</v>
      </c>
      <c r="H24" s="77">
        <v>2.5320398900528095E-3</v>
      </c>
      <c r="I24" s="77">
        <f t="shared" si="2"/>
        <v>2.5320398900528095E-3</v>
      </c>
      <c r="J24" s="76">
        <f>分析係数表!G27</f>
        <v>0.17095686135274277</v>
      </c>
      <c r="K24" s="78">
        <f t="shared" si="3"/>
        <v>4.3286959242337219E-4</v>
      </c>
      <c r="L24" s="79"/>
      <c r="M24" s="80"/>
      <c r="N24" s="81">
        <f>分析係数表!H27</f>
        <v>1.1085370816767366E-2</v>
      </c>
      <c r="O24" s="82">
        <f t="shared" si="4"/>
        <v>0.229907165400832</v>
      </c>
      <c r="P24" s="76">
        <f>分析係数表!C27</f>
        <v>0.24324710590252963</v>
      </c>
      <c r="Q24" s="82">
        <f t="shared" si="5"/>
        <v>5.5924252610006581E-2</v>
      </c>
      <c r="R24" s="83">
        <v>5.7177755792200823E-2</v>
      </c>
      <c r="S24" s="84">
        <f t="shared" si="6"/>
        <v>5.9709795682253632E-2</v>
      </c>
      <c r="T24" s="85">
        <f>分析係数表!F27</f>
        <v>0.32207527072607844</v>
      </c>
      <c r="U24" s="86">
        <f t="shared" si="7"/>
        <v>1.9231048609360667E-2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投入係数表!P25</f>
        <v>0</v>
      </c>
      <c r="E25" s="77">
        <f t="shared" si="0"/>
        <v>0</v>
      </c>
      <c r="F25" s="76">
        <f>分析係数表!C28</f>
        <v>6.4266243880729879E-2</v>
      </c>
      <c r="G25" s="77">
        <f t="shared" si="1"/>
        <v>0</v>
      </c>
      <c r="H25" s="77">
        <v>6.9880133496602586E-3</v>
      </c>
      <c r="I25" s="77">
        <f t="shared" si="2"/>
        <v>6.9880133496602586E-3</v>
      </c>
      <c r="J25" s="76">
        <f>分析係数表!G28</f>
        <v>0.12485076971410619</v>
      </c>
      <c r="K25" s="78">
        <f t="shared" si="3"/>
        <v>8.7245884547753282E-4</v>
      </c>
      <c r="L25" s="79"/>
      <c r="M25" s="80"/>
      <c r="N25" s="81">
        <f>分析係数表!H28</f>
        <v>2.0224305794696803E-2</v>
      </c>
      <c r="O25" s="82">
        <f t="shared" si="4"/>
        <v>0.41944585294570036</v>
      </c>
      <c r="P25" s="76">
        <f>分析係数表!C28</f>
        <v>6.4266243880729879E-2</v>
      </c>
      <c r="Q25" s="82">
        <f t="shared" si="5"/>
        <v>2.6956209480169139E-2</v>
      </c>
      <c r="R25" s="83">
        <v>3.0966515402159497E-2</v>
      </c>
      <c r="S25" s="84">
        <f t="shared" si="6"/>
        <v>3.7954528751819754E-2</v>
      </c>
      <c r="T25" s="85">
        <f>分析係数表!F28</f>
        <v>0.21344643418158971</v>
      </c>
      <c r="U25" s="86">
        <f t="shared" si="7"/>
        <v>8.1012588231185491E-3</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投入係数表!P26</f>
        <v>3.0188352207071874E-3</v>
      </c>
      <c r="E26" s="77">
        <f t="shared" si="0"/>
        <v>0.30188352207071872</v>
      </c>
      <c r="F26" s="76">
        <f>分析係数表!C29</f>
        <v>0.2704472217012498</v>
      </c>
      <c r="G26" s="77">
        <f t="shared" si="1"/>
        <v>8.1643559821413803E-2</v>
      </c>
      <c r="H26" s="77">
        <v>0.1475710551048284</v>
      </c>
      <c r="I26" s="77">
        <f t="shared" si="2"/>
        <v>0.1475710551048284</v>
      </c>
      <c r="J26" s="76">
        <f>分析係数表!G29</f>
        <v>0.25613918980110767</v>
      </c>
      <c r="K26" s="78">
        <f t="shared" si="3"/>
        <v>3.7798730492645358E-2</v>
      </c>
      <c r="L26" s="79"/>
      <c r="M26" s="80"/>
      <c r="N26" s="81">
        <f>分析係数表!H29</f>
        <v>1.0092978117271389E-2</v>
      </c>
      <c r="O26" s="82">
        <f t="shared" si="4"/>
        <v>0.20932524745898967</v>
      </c>
      <c r="P26" s="76">
        <f>分析係数表!C29</f>
        <v>0.2704472217012498</v>
      </c>
      <c r="Q26" s="82">
        <f t="shared" si="5"/>
        <v>5.6611431607210355E-2</v>
      </c>
      <c r="R26" s="83">
        <v>8.9066946823758167E-2</v>
      </c>
      <c r="S26" s="84">
        <f t="shared" si="6"/>
        <v>0.23663800192858658</v>
      </c>
      <c r="T26" s="85">
        <f>分析係数表!F29</f>
        <v>0.41878853321258142</v>
      </c>
      <c r="U26" s="86">
        <f t="shared" si="7"/>
        <v>9.9101281730028787E-2</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投入係数表!P27</f>
        <v>3.827709729604807E-3</v>
      </c>
      <c r="E27" s="77">
        <f t="shared" si="0"/>
        <v>0.38277097296048068</v>
      </c>
      <c r="F27" s="76">
        <f>分析係数表!C30</f>
        <v>1</v>
      </c>
      <c r="G27" s="77">
        <f t="shared" si="1"/>
        <v>0.38277097296048068</v>
      </c>
      <c r="H27" s="77">
        <v>0.52799028887358057</v>
      </c>
      <c r="I27" s="77">
        <f t="shared" si="2"/>
        <v>0.52799028887358057</v>
      </c>
      <c r="J27" s="76">
        <f>分析係数表!G30</f>
        <v>0.34447816919378449</v>
      </c>
      <c r="K27" s="78">
        <f t="shared" si="3"/>
        <v>0.18188112806326845</v>
      </c>
      <c r="L27" s="79"/>
      <c r="M27" s="80"/>
      <c r="N27" s="81">
        <f>分析係数表!H30</f>
        <v>0</v>
      </c>
      <c r="O27" s="82">
        <f t="shared" si="4"/>
        <v>0</v>
      </c>
      <c r="P27" s="76">
        <f>分析係数表!C30</f>
        <v>1</v>
      </c>
      <c r="Q27" s="82">
        <f t="shared" si="5"/>
        <v>0</v>
      </c>
      <c r="R27" s="83">
        <v>8.4016193017786261E-2</v>
      </c>
      <c r="S27" s="84">
        <f t="shared" si="6"/>
        <v>0.61200648189136686</v>
      </c>
      <c r="T27" s="85">
        <f>分析係数表!F30</f>
        <v>0.44033965000872966</v>
      </c>
      <c r="U27" s="86">
        <f t="shared" si="7"/>
        <v>0.26949072003911845</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投入係数表!P28</f>
        <v>2.4064016639704183E-2</v>
      </c>
      <c r="E28" s="77">
        <f t="shared" si="0"/>
        <v>2.4064016639704184</v>
      </c>
      <c r="F28" s="76">
        <f>分析係数表!C31</f>
        <v>1</v>
      </c>
      <c r="G28" s="77">
        <f t="shared" si="1"/>
        <v>2.4064016639704184</v>
      </c>
      <c r="H28" s="77">
        <v>3.344828485105241</v>
      </c>
      <c r="I28" s="77">
        <f t="shared" si="2"/>
        <v>3.344828485105241</v>
      </c>
      <c r="J28" s="76">
        <f>分析係数表!G31</f>
        <v>7.060016576471162E-2</v>
      </c>
      <c r="K28" s="78">
        <f t="shared" si="3"/>
        <v>0.23614544550295927</v>
      </c>
      <c r="L28" s="79"/>
      <c r="M28" s="80"/>
      <c r="N28" s="81">
        <f>分析係数表!H31</f>
        <v>2.2204395329180102E-2</v>
      </c>
      <c r="O28" s="82">
        <f t="shared" si="4"/>
        <v>0.46051229805048044</v>
      </c>
      <c r="P28" s="76">
        <f>分析係数表!C31</f>
        <v>1</v>
      </c>
      <c r="Q28" s="82">
        <f t="shared" si="5"/>
        <v>0.46051229805048044</v>
      </c>
      <c r="R28" s="83">
        <v>0.6998209354840772</v>
      </c>
      <c r="S28" s="84">
        <f t="shared" si="6"/>
        <v>4.0446494205893178</v>
      </c>
      <c r="T28" s="85">
        <f>分析係数表!F31</f>
        <v>0.30864414216761737</v>
      </c>
      <c r="U28" s="86">
        <f t="shared" si="7"/>
        <v>1.2483573507865406</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投入係数表!P29</f>
        <v>6.6443263230875891E-4</v>
      </c>
      <c r="E29" s="77">
        <f t="shared" si="0"/>
        <v>6.644326323087589E-2</v>
      </c>
      <c r="F29" s="76">
        <f>分析係数表!C32</f>
        <v>1</v>
      </c>
      <c r="G29" s="77">
        <f t="shared" si="1"/>
        <v>6.644326323087589E-2</v>
      </c>
      <c r="H29" s="77">
        <v>0.1091852430274505</v>
      </c>
      <c r="I29" s="77">
        <f t="shared" si="2"/>
        <v>0.1091852430274505</v>
      </c>
      <c r="J29" s="76">
        <f>分析係数表!G32</f>
        <v>0.14032153145618437</v>
      </c>
      <c r="K29" s="78">
        <f t="shared" si="3"/>
        <v>1.532104051402753E-2</v>
      </c>
      <c r="L29" s="79"/>
      <c r="M29" s="80"/>
      <c r="N29" s="81">
        <f>分析係数表!H32</f>
        <v>6.2454997965125381E-3</v>
      </c>
      <c r="O29" s="82">
        <f t="shared" si="4"/>
        <v>0.12952973594314032</v>
      </c>
      <c r="P29" s="76">
        <f>分析係数表!C32</f>
        <v>1</v>
      </c>
      <c r="Q29" s="82">
        <f t="shared" si="5"/>
        <v>0.12952973594314032</v>
      </c>
      <c r="R29" s="83">
        <v>0.18380392452532812</v>
      </c>
      <c r="S29" s="84">
        <f t="shared" si="6"/>
        <v>0.2929891675527786</v>
      </c>
      <c r="T29" s="85">
        <f>分析係数表!F32</f>
        <v>0.48266889694266329</v>
      </c>
      <c r="U29" s="86">
        <f t="shared" si="7"/>
        <v>0.14141675831884881</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投入係数表!P30</f>
        <v>8.6665125953316392E-5</v>
      </c>
      <c r="E30" s="77">
        <f t="shared" si="0"/>
        <v>8.6665125953316394E-3</v>
      </c>
      <c r="F30" s="76">
        <f>分析係数表!C33</f>
        <v>0.77670327534259886</v>
      </c>
      <c r="G30" s="77">
        <f t="shared" si="1"/>
        <v>6.7313087185919716E-3</v>
      </c>
      <c r="H30" s="77">
        <v>5.0126183043147254E-2</v>
      </c>
      <c r="I30" s="77">
        <f t="shared" si="2"/>
        <v>5.0126183043147254E-2</v>
      </c>
      <c r="J30" s="76">
        <f>分析係数表!G33</f>
        <v>0.5074626865671642</v>
      </c>
      <c r="K30" s="78">
        <f t="shared" si="3"/>
        <v>2.5437167514432937E-2</v>
      </c>
      <c r="L30" s="79"/>
      <c r="M30" s="80"/>
      <c r="N30" s="81">
        <f>分析係数表!H33</f>
        <v>9.4934727483329676E-4</v>
      </c>
      <c r="O30" s="82">
        <f t="shared" si="4"/>
        <v>1.9689169135216691E-2</v>
      </c>
      <c r="P30" s="76">
        <f>分析係数表!C33</f>
        <v>0.77670327534259886</v>
      </c>
      <c r="Q30" s="82">
        <f t="shared" si="5"/>
        <v>1.5292642156097208E-2</v>
      </c>
      <c r="R30" s="83">
        <v>6.1758896614722773E-2</v>
      </c>
      <c r="S30" s="84">
        <f t="shared" si="6"/>
        <v>0.11188507965787003</v>
      </c>
      <c r="T30" s="85">
        <f>分析係数表!F33</f>
        <v>0.6450384062948854</v>
      </c>
      <c r="U30" s="86">
        <f t="shared" si="7"/>
        <v>7.2170173470688784E-2</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投入係数表!P31</f>
        <v>4.627917725907095E-2</v>
      </c>
      <c r="E31" s="77">
        <f t="shared" si="0"/>
        <v>4.6279177259070954</v>
      </c>
      <c r="F31" s="76">
        <f>分析係数表!C34</f>
        <v>0.47532743082063433</v>
      </c>
      <c r="G31" s="77">
        <f t="shared" si="1"/>
        <v>2.1997762427046923</v>
      </c>
      <c r="H31" s="77">
        <v>2.491303265023086</v>
      </c>
      <c r="I31" s="77">
        <f t="shared" si="2"/>
        <v>2.491303265023086</v>
      </c>
      <c r="J31" s="76">
        <f>分析係数表!G34</f>
        <v>0.42481134980523871</v>
      </c>
      <c r="K31" s="78">
        <f t="shared" si="3"/>
        <v>1.0583339027886556</v>
      </c>
      <c r="L31" s="79"/>
      <c r="M31" s="80"/>
      <c r="N31" s="81">
        <f>分析係数表!H34</f>
        <v>0.15685204896221394</v>
      </c>
      <c r="O31" s="82">
        <f t="shared" si="4"/>
        <v>3.2530630287684938</v>
      </c>
      <c r="P31" s="76">
        <f>分析係数表!C34</f>
        <v>0.47532743082063433</v>
      </c>
      <c r="Q31" s="82">
        <f t="shared" si="5"/>
        <v>1.5462700917621195</v>
      </c>
      <c r="R31" s="83">
        <v>1.7143344502659319</v>
      </c>
      <c r="S31" s="84">
        <f t="shared" si="6"/>
        <v>4.2056377152890176</v>
      </c>
      <c r="T31" s="85">
        <f>分析係数表!F34</f>
        <v>0.69928666893120972</v>
      </c>
      <c r="U31" s="86">
        <f t="shared" si="7"/>
        <v>2.9409463886559206</v>
      </c>
      <c r="V31" s="87">
        <f>分析係数表!D34</f>
        <v>0.17669785175285158</v>
      </c>
      <c r="W31" s="88">
        <f t="shared" si="8"/>
        <v>1</v>
      </c>
      <c r="X31" s="76">
        <f>分析係数表!E34</f>
        <v>0.12938371624217065</v>
      </c>
      <c r="Y31" s="89">
        <f t="shared" si="9"/>
        <v>1</v>
      </c>
    </row>
    <row r="32" spans="1:25" x14ac:dyDescent="0.2">
      <c r="A32" s="6" t="s">
        <v>20</v>
      </c>
      <c r="B32" s="5" t="s">
        <v>37</v>
      </c>
      <c r="C32" s="90"/>
      <c r="D32" s="76">
        <f>投入係数表!P32</f>
        <v>1.1309798936907789E-2</v>
      </c>
      <c r="E32" s="77">
        <f t="shared" si="0"/>
        <v>1.1309798936907789</v>
      </c>
      <c r="F32" s="76">
        <f>分析係数表!C35</f>
        <v>0.95011559485855634</v>
      </c>
      <c r="G32" s="77">
        <f t="shared" si="1"/>
        <v>1.0745616344670812</v>
      </c>
      <c r="H32" s="77">
        <v>1.3815291314040281</v>
      </c>
      <c r="I32" s="77">
        <f t="shared" si="2"/>
        <v>1.3815291314040281</v>
      </c>
      <c r="J32" s="76">
        <f>分析係数表!G35</f>
        <v>0.31372249083859299</v>
      </c>
      <c r="K32" s="78">
        <f t="shared" si="3"/>
        <v>0.43341676027014953</v>
      </c>
      <c r="L32" s="79"/>
      <c r="M32" s="80"/>
      <c r="N32" s="81">
        <f>分析係数表!H35</f>
        <v>5.8597345271264437E-2</v>
      </c>
      <c r="O32" s="82">
        <f t="shared" si="4"/>
        <v>1.2152908345612605</v>
      </c>
      <c r="P32" s="76">
        <f>分析係数表!C35</f>
        <v>0.95011559485855634</v>
      </c>
      <c r="Q32" s="82">
        <f t="shared" si="5"/>
        <v>1.1546667742053234</v>
      </c>
      <c r="R32" s="83">
        <v>1.6339567917799909</v>
      </c>
      <c r="S32" s="84">
        <f t="shared" si="6"/>
        <v>3.015485923184019</v>
      </c>
      <c r="T32" s="85">
        <f>分析係数表!F35</f>
        <v>0.64312744830705182</v>
      </c>
      <c r="U32" s="86">
        <f t="shared" si="7"/>
        <v>1.9393417671831725</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投入係数表!P33</f>
        <v>3.2066096602727063E-3</v>
      </c>
      <c r="E33" s="77">
        <f t="shared" si="0"/>
        <v>0.32066096602727062</v>
      </c>
      <c r="F33" s="76">
        <f>分析係数表!C36</f>
        <v>0.97036286861890209</v>
      </c>
      <c r="G33" s="77">
        <f t="shared" si="1"/>
        <v>0.31115749484833061</v>
      </c>
      <c r="H33" s="77">
        <v>0.49165818632454267</v>
      </c>
      <c r="I33" s="77">
        <f t="shared" si="2"/>
        <v>0.49165818632454267</v>
      </c>
      <c r="J33" s="76">
        <f>分析係数表!G36</f>
        <v>5.6132677862763138E-2</v>
      </c>
      <c r="K33" s="78">
        <f t="shared" si="3"/>
        <v>2.7598090591545929E-2</v>
      </c>
      <c r="L33" s="79"/>
      <c r="M33" s="80"/>
      <c r="N33" s="81">
        <f>分析係数表!H36</f>
        <v>0.19400338102244624</v>
      </c>
      <c r="O33" s="82">
        <f t="shared" si="4"/>
        <v>4.0235701760723694</v>
      </c>
      <c r="P33" s="76">
        <f>分析係数表!C36</f>
        <v>0.97036286861890209</v>
      </c>
      <c r="Q33" s="82">
        <f t="shared" si="5"/>
        <v>3.9043230981430455</v>
      </c>
      <c r="R33" s="83">
        <v>4.165929774497898</v>
      </c>
      <c r="S33" s="84">
        <f t="shared" si="6"/>
        <v>4.6575879608224406</v>
      </c>
      <c r="T33" s="85">
        <f>分析係数表!F36</f>
        <v>0.84161253999423258</v>
      </c>
      <c r="U33" s="86">
        <f t="shared" si="7"/>
        <v>3.9198844339543326</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投入係数表!P34</f>
        <v>2.0366304599029352E-2</v>
      </c>
      <c r="E34" s="77">
        <f t="shared" si="0"/>
        <v>2.036630459902935</v>
      </c>
      <c r="F34" s="76">
        <f>分析係数表!C37</f>
        <v>0.51412455642849397</v>
      </c>
      <c r="G34" s="77">
        <f t="shared" si="1"/>
        <v>1.0470817318063561</v>
      </c>
      <c r="H34" s="77">
        <v>1.4017945018207225</v>
      </c>
      <c r="I34" s="77">
        <f t="shared" si="2"/>
        <v>1.4017945018207225</v>
      </c>
      <c r="J34" s="76">
        <f>分析係数表!G37</f>
        <v>0.38383420760226361</v>
      </c>
      <c r="K34" s="78">
        <f t="shared" si="3"/>
        <v>0.53805668182756694</v>
      </c>
      <c r="L34" s="79"/>
      <c r="M34" s="80"/>
      <c r="N34" s="81">
        <f>分析係数表!H37</f>
        <v>4.7982343549447456E-2</v>
      </c>
      <c r="O34" s="82">
        <f t="shared" si="4"/>
        <v>0.99513897884737434</v>
      </c>
      <c r="P34" s="76">
        <f>分析係数表!C37</f>
        <v>0.51412455642849397</v>
      </c>
      <c r="Q34" s="82">
        <f t="shared" si="5"/>
        <v>0.51162538608461083</v>
      </c>
      <c r="R34" s="83">
        <v>0.67236012778511589</v>
      </c>
      <c r="S34" s="84">
        <f t="shared" si="6"/>
        <v>2.0741546296058386</v>
      </c>
      <c r="T34" s="85">
        <f>分析係数表!F37</f>
        <v>0.64874544561874981</v>
      </c>
      <c r="U34" s="86">
        <f t="shared" si="7"/>
        <v>1.3455983694658327</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投入係数表!P35</f>
        <v>5.9365611278021724E-3</v>
      </c>
      <c r="E35" s="77">
        <f t="shared" si="0"/>
        <v>0.59365611278021724</v>
      </c>
      <c r="F35" s="76">
        <f>分析係数表!C38</f>
        <v>0.46043954090550876</v>
      </c>
      <c r="G35" s="77">
        <f t="shared" si="1"/>
        <v>0.27334274802427216</v>
      </c>
      <c r="H35" s="77">
        <v>0.48943844752079374</v>
      </c>
      <c r="I35" s="77">
        <f t="shared" si="2"/>
        <v>0.48943844752079374</v>
      </c>
      <c r="J35" s="76">
        <f>分析係数表!G38</f>
        <v>0.15768289971091839</v>
      </c>
      <c r="K35" s="78">
        <f t="shared" si="3"/>
        <v>7.717607363508891E-2</v>
      </c>
      <c r="L35" s="79"/>
      <c r="M35" s="80"/>
      <c r="N35" s="81">
        <f>分析係数表!H38</f>
        <v>4.3205084055974702E-2</v>
      </c>
      <c r="O35" s="82">
        <f t="shared" si="4"/>
        <v>0.89606009310841073</v>
      </c>
      <c r="P35" s="76">
        <f>分析係数表!C38</f>
        <v>0.46043954090550876</v>
      </c>
      <c r="Q35" s="82">
        <f t="shared" si="5"/>
        <v>0.41258149789458409</v>
      </c>
      <c r="R35" s="83">
        <v>0.61898783694119353</v>
      </c>
      <c r="S35" s="84">
        <f t="shared" si="6"/>
        <v>1.1084262844619872</v>
      </c>
      <c r="T35" s="85">
        <f>分析係数表!F38</f>
        <v>0.51649988881476538</v>
      </c>
      <c r="U35" s="86">
        <f t="shared" si="7"/>
        <v>0.57250205268397991</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投入係数表!P36</f>
        <v>0</v>
      </c>
      <c r="E36" s="77">
        <f t="shared" si="0"/>
        <v>0</v>
      </c>
      <c r="F36" s="76">
        <f>分析係数表!C39</f>
        <v>1</v>
      </c>
      <c r="G36" s="77">
        <f t="shared" si="1"/>
        <v>0</v>
      </c>
      <c r="H36" s="77">
        <v>4.5974612622194197E-2</v>
      </c>
      <c r="I36" s="77">
        <f t="shared" si="2"/>
        <v>4.5974612622194197E-2</v>
      </c>
      <c r="J36" s="76">
        <f>分析係数表!G39</f>
        <v>0.35257837611217219</v>
      </c>
      <c r="K36" s="78">
        <f t="shared" si="3"/>
        <v>1.6209654260719405E-2</v>
      </c>
      <c r="L36" s="79"/>
      <c r="M36" s="80"/>
      <c r="N36" s="81">
        <f>分析係数表!H39</f>
        <v>3.7864320821463233E-3</v>
      </c>
      <c r="O36" s="82">
        <f t="shared" si="4"/>
        <v>7.8529431390089333E-2</v>
      </c>
      <c r="P36" s="76">
        <f>分析係数表!C39</f>
        <v>1</v>
      </c>
      <c r="Q36" s="82">
        <f t="shared" si="5"/>
        <v>7.8529431390089333E-2</v>
      </c>
      <c r="R36" s="83">
        <v>0.12314770944828615</v>
      </c>
      <c r="S36" s="84">
        <f t="shared" si="6"/>
        <v>0.16912232207048034</v>
      </c>
      <c r="T36" s="85">
        <f>分析係数表!F39</f>
        <v>0.70335864349932453</v>
      </c>
      <c r="U36" s="86">
        <f t="shared" si="7"/>
        <v>0.11895364703694893</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投入係数表!P37</f>
        <v>2.5999537785994917E-4</v>
      </c>
      <c r="E37" s="77">
        <f t="shared" si="0"/>
        <v>2.5999537785994918E-2</v>
      </c>
      <c r="F37" s="76">
        <f>分析係数表!C40</f>
        <v>0.88524546011567695</v>
      </c>
      <c r="G37" s="77">
        <f t="shared" si="1"/>
        <v>2.3015972790158001E-2</v>
      </c>
      <c r="H37" s="77">
        <v>2.8673635121784675E-2</v>
      </c>
      <c r="I37" s="77">
        <f t="shared" si="2"/>
        <v>2.8673635121784675E-2</v>
      </c>
      <c r="J37" s="76">
        <f>分析係数表!G40</f>
        <v>0.51249383412021698</v>
      </c>
      <c r="K37" s="78">
        <f t="shared" si="3"/>
        <v>1.4695061201727543E-2</v>
      </c>
      <c r="L37" s="79"/>
      <c r="M37" s="80"/>
      <c r="N37" s="81">
        <f>分析係数表!H40</f>
        <v>3.2436684093541619E-2</v>
      </c>
      <c r="O37" s="82">
        <f t="shared" si="4"/>
        <v>0.67272680528364037</v>
      </c>
      <c r="P37" s="76">
        <f>分析係数表!C40</f>
        <v>0.88524546011567695</v>
      </c>
      <c r="Q37" s="82">
        <f t="shared" si="5"/>
        <v>0.59552835027546569</v>
      </c>
      <c r="R37" s="83">
        <v>0.60012120107735778</v>
      </c>
      <c r="S37" s="84">
        <f t="shared" si="6"/>
        <v>0.62879483619914245</v>
      </c>
      <c r="T37" s="85">
        <f>分析係数表!F40</f>
        <v>0.70839968994433089</v>
      </c>
      <c r="U37" s="86">
        <f t="shared" si="7"/>
        <v>0.44543806700206884</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投入係数表!P38</f>
        <v>0</v>
      </c>
      <c r="E38" s="77">
        <f t="shared" si="0"/>
        <v>0</v>
      </c>
      <c r="F38" s="76">
        <f>分析係数表!C41</f>
        <v>0.76732784646536523</v>
      </c>
      <c r="G38" s="77">
        <f t="shared" si="1"/>
        <v>0</v>
      </c>
      <c r="H38" s="77">
        <v>2.0411619094529878E-3</v>
      </c>
      <c r="I38" s="77">
        <f t="shared" si="2"/>
        <v>2.0411619094529878E-3</v>
      </c>
      <c r="J38" s="76">
        <f>分析係数表!G41</f>
        <v>0.44330293713737212</v>
      </c>
      <c r="K38" s="78">
        <f t="shared" si="3"/>
        <v>9.0485306963343634E-4</v>
      </c>
      <c r="L38" s="79"/>
      <c r="M38" s="80"/>
      <c r="N38" s="81">
        <f>分析係数表!H41</f>
        <v>5.3196318442225214E-2</v>
      </c>
      <c r="O38" s="82">
        <f t="shared" si="4"/>
        <v>1.1032752070244671</v>
      </c>
      <c r="P38" s="76">
        <f>分析係数表!C41</f>
        <v>0.76732784646536523</v>
      </c>
      <c r="Q38" s="82">
        <f t="shared" si="5"/>
        <v>0.84657378866471433</v>
      </c>
      <c r="R38" s="83">
        <v>0.86209179449561191</v>
      </c>
      <c r="S38" s="84">
        <f t="shared" si="6"/>
        <v>0.86413295640506493</v>
      </c>
      <c r="T38" s="85">
        <f>分析係数表!F41</f>
        <v>0.5479013319521201</v>
      </c>
      <c r="U38" s="86">
        <f t="shared" si="7"/>
        <v>0.47345959779805841</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投入係数表!P39</f>
        <v>7.5109775826207536E-4</v>
      </c>
      <c r="E39" s="77">
        <f>$C$18*D39</f>
        <v>7.5109775826207537E-2</v>
      </c>
      <c r="F39" s="76">
        <f>分析係数表!C42</f>
        <v>0.61896115066660296</v>
      </c>
      <c r="G39" s="77">
        <f>E39*F39</f>
        <v>4.6490033271700017E-2</v>
      </c>
      <c r="H39" s="77">
        <v>6.2496691055387889E-2</v>
      </c>
      <c r="I39" s="77">
        <f>C39+H39</f>
        <v>6.2496691055387889E-2</v>
      </c>
      <c r="J39" s="76">
        <f>分析係数表!G42</f>
        <v>0.48521299417713759</v>
      </c>
      <c r="K39" s="78">
        <f>I39*J39</f>
        <v>3.032420659314829E-2</v>
      </c>
      <c r="L39" s="79"/>
      <c r="M39" s="80"/>
      <c r="N39" s="81">
        <f>分析係数表!H42</f>
        <v>1.2030804871176784E-2</v>
      </c>
      <c r="O39" s="82">
        <f t="shared" si="4"/>
        <v>0.2495151755536282</v>
      </c>
      <c r="P39" s="76">
        <f>分析係数表!C42</f>
        <v>0.61896115066660296</v>
      </c>
      <c r="Q39" s="82">
        <f>O39*P39</f>
        <v>0.15444020016945315</v>
      </c>
      <c r="R39" s="83">
        <v>0.16685342847248</v>
      </c>
      <c r="S39" s="84">
        <f>I39+R39</f>
        <v>0.22935011952786788</v>
      </c>
      <c r="T39" s="85">
        <f>分析係数表!F42</f>
        <v>0.55654305853509045</v>
      </c>
      <c r="U39" s="86">
        <f>S39*T39</f>
        <v>0.12764321699742817</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投入係数表!P40</f>
        <v>2.5710654032817193E-2</v>
      </c>
      <c r="E40" s="77">
        <f>$C$18*D40</f>
        <v>2.5710654032817191</v>
      </c>
      <c r="F40" s="76">
        <f>分析係数表!C43</f>
        <v>0.5789580681381028</v>
      </c>
      <c r="G40" s="77">
        <f>E40*F40</f>
        <v>1.4885390589406962</v>
      </c>
      <c r="H40" s="77">
        <v>2.2457703291041358</v>
      </c>
      <c r="I40" s="77">
        <f>C40+H40</f>
        <v>2.2457703291041358</v>
      </c>
      <c r="J40" s="76">
        <f>分析係数表!G43</f>
        <v>0.34272082878953108</v>
      </c>
      <c r="K40" s="78">
        <f>I40*J40</f>
        <v>0.76967226846150738</v>
      </c>
      <c r="L40" s="79"/>
      <c r="M40" s="80"/>
      <c r="N40" s="81">
        <f>分析係数表!H43</f>
        <v>3.3445512318817892E-2</v>
      </c>
      <c r="O40" s="82">
        <f t="shared" si="4"/>
        <v>0.69364959095164891</v>
      </c>
      <c r="P40" s="76">
        <f>分析係数表!C43</f>
        <v>0.5789580681381028</v>
      </c>
      <c r="Q40" s="82">
        <f>O40*P40</f>
        <v>0.40159402714215187</v>
      </c>
      <c r="R40" s="83">
        <v>0.97119516424995378</v>
      </c>
      <c r="S40" s="84">
        <f>I40+R40</f>
        <v>3.2169654933540897</v>
      </c>
      <c r="T40" s="85">
        <f>分析係数表!F43</f>
        <v>0.5990685205379862</v>
      </c>
      <c r="U40" s="86">
        <f>S40*T40</f>
        <v>1.9271827587253874</v>
      </c>
      <c r="V40" s="87">
        <f>分析係数表!D43</f>
        <v>0.10839694656488549</v>
      </c>
      <c r="W40" s="88">
        <f>ROUND(S40*V40,0)</f>
        <v>0</v>
      </c>
      <c r="X40" s="76">
        <f>分析係数表!E43</f>
        <v>8.9508360596146849E-2</v>
      </c>
      <c r="Y40" s="89">
        <f>ROUND(S40*X40,0)</f>
        <v>0</v>
      </c>
    </row>
    <row r="41" spans="1:25" x14ac:dyDescent="0.2">
      <c r="A41" s="6" t="s">
        <v>341</v>
      </c>
      <c r="B41" s="5" t="s">
        <v>42</v>
      </c>
      <c r="C41" s="90"/>
      <c r="D41" s="76">
        <f>投入係数表!P41</f>
        <v>1.0110931361220245E-4</v>
      </c>
      <c r="E41" s="77">
        <f>$C$18*D41</f>
        <v>1.0110931361220245E-2</v>
      </c>
      <c r="F41" s="76">
        <f>分析係数表!C44</f>
        <v>0.63630612597919289</v>
      </c>
      <c r="G41" s="77">
        <f>E41*F41</f>
        <v>6.4336475644995814E-3</v>
      </c>
      <c r="H41" s="77">
        <v>1.3247041417428992E-2</v>
      </c>
      <c r="I41" s="77">
        <f>C41+H41</f>
        <v>1.3247041417428992E-2</v>
      </c>
      <c r="J41" s="76">
        <f>分析係数表!G44</f>
        <v>0.27264053101016389</v>
      </c>
      <c r="K41" s="78">
        <f>I41*J41</f>
        <v>3.6116804063614743E-3</v>
      </c>
      <c r="L41" s="79"/>
      <c r="M41" s="80"/>
      <c r="N41" s="81">
        <f>分析係数表!H44</f>
        <v>0.11349043608928404</v>
      </c>
      <c r="O41" s="82">
        <f t="shared" si="4"/>
        <v>2.3537565763632626</v>
      </c>
      <c r="P41" s="76">
        <f>分析係数表!C44</f>
        <v>0.63630612597919289</v>
      </c>
      <c r="Q41" s="82">
        <f>O41*P41</f>
        <v>1.497709728603756</v>
      </c>
      <c r="R41" s="83">
        <v>1.527097599179519</v>
      </c>
      <c r="S41" s="84">
        <f>I41+R41</f>
        <v>1.5403446405969481</v>
      </c>
      <c r="T41" s="85">
        <f>分析係数表!F44</f>
        <v>0.52896909354905619</v>
      </c>
      <c r="U41" s="86">
        <f>S41*T41</f>
        <v>0.81479470828971434</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投入係数表!P42</f>
        <v>5.0554656806101224E-4</v>
      </c>
      <c r="E42" s="77">
        <f>$C$18*D42</f>
        <v>5.0554656806101224E-2</v>
      </c>
      <c r="F42" s="76">
        <f>分析係数表!C45</f>
        <v>1</v>
      </c>
      <c r="G42" s="77">
        <f>E42*F42</f>
        <v>5.0554656806101224E-2</v>
      </c>
      <c r="H42" s="77">
        <v>7.7801664686520527E-2</v>
      </c>
      <c r="I42" s="77">
        <f>C42+H42</f>
        <v>7.7801664686520527E-2</v>
      </c>
      <c r="J42" s="76">
        <f>分析係数表!G45</f>
        <v>0</v>
      </c>
      <c r="K42" s="78">
        <f>I42*J42</f>
        <v>0</v>
      </c>
      <c r="L42" s="79"/>
      <c r="M42" s="80"/>
      <c r="N42" s="81">
        <f>分析係数表!H45</f>
        <v>0</v>
      </c>
      <c r="O42" s="82">
        <f t="shared" si="4"/>
        <v>0</v>
      </c>
      <c r="P42" s="76">
        <f>分析係数表!C45</f>
        <v>1</v>
      </c>
      <c r="Q42" s="82">
        <f>O42*P42</f>
        <v>0</v>
      </c>
      <c r="R42" s="83">
        <v>2.959054815054174E-2</v>
      </c>
      <c r="S42" s="84">
        <f>I42+R42</f>
        <v>0.10739221283706227</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投入係数表!P43</f>
        <v>4.1743702334180724E-3</v>
      </c>
      <c r="E43" s="77">
        <f>$C$18*D43</f>
        <v>0.41743702334180721</v>
      </c>
      <c r="F43" s="76">
        <f>分析係数表!C46</f>
        <v>0.4351527731358511</v>
      </c>
      <c r="G43" s="77">
        <f>E43*F43</f>
        <v>0.18164887831676241</v>
      </c>
      <c r="H43" s="77">
        <v>0.24246938326782827</v>
      </c>
      <c r="I43" s="77">
        <f>C43+H43</f>
        <v>0.24246938326782827</v>
      </c>
      <c r="J43" s="76">
        <f>分析係数表!G46</f>
        <v>9.2768120033880526E-3</v>
      </c>
      <c r="K43" s="78">
        <f>I43*J43</f>
        <v>2.2493428851530876E-3</v>
      </c>
      <c r="L43" s="79"/>
      <c r="M43" s="80"/>
      <c r="N43" s="81">
        <f>分析係数表!H46</f>
        <v>2.189916413611746E-2</v>
      </c>
      <c r="O43" s="82">
        <f t="shared" si="4"/>
        <v>0.45418189742168036</v>
      </c>
      <c r="P43" s="76">
        <f>分析係数表!C46</f>
        <v>0.4351527731358511</v>
      </c>
      <c r="Q43" s="82">
        <f>O43*P43</f>
        <v>0.19763851217114686</v>
      </c>
      <c r="R43" s="83">
        <v>0.23531609612781834</v>
      </c>
      <c r="S43" s="84">
        <f>I43+R43</f>
        <v>0.47778547939564664</v>
      </c>
      <c r="T43" s="85">
        <f>分析係数表!F46</f>
        <v>0.31347557778405194</v>
      </c>
      <c r="U43" s="86">
        <f>S43*T43</f>
        <v>0.14977407921038058</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投入係数表!P44</f>
        <v>0.55936561127802176</v>
      </c>
      <c r="E44" s="91">
        <f>SUM(E5:E43)</f>
        <v>55.936561127802158</v>
      </c>
      <c r="F44" s="92">
        <f>分析係数表!C47</f>
        <v>0.50215200620282352</v>
      </c>
      <c r="G44" s="91">
        <f>SUM(G5:G43)</f>
        <v>20.335060204590949</v>
      </c>
      <c r="H44" s="91">
        <f>SUM(H5:H43)</f>
        <v>26.546092326495106</v>
      </c>
      <c r="I44" s="91">
        <f>SUM(I5:I43)</f>
        <v>126.54609232649511</v>
      </c>
      <c r="J44" s="92">
        <f>分析係数表!G47</f>
        <v>0.20854392305328981</v>
      </c>
      <c r="K44" s="93">
        <f>SUM(K5:K43)</f>
        <v>33.060081302339782</v>
      </c>
      <c r="L44" s="94">
        <f>最終需要_まとめ!$L$33</f>
        <v>0.62733333333333341</v>
      </c>
      <c r="M44" s="91">
        <f>K44*L44</f>
        <v>20.739691003667826</v>
      </c>
      <c r="N44" s="95">
        <f>分析係数表!H47</f>
        <v>1</v>
      </c>
      <c r="O44" s="96">
        <f>SUM(O5:O43)</f>
        <v>20.739691003667826</v>
      </c>
      <c r="P44" s="92">
        <f>分析係数表!C47</f>
        <v>0.50215200620282352</v>
      </c>
      <c r="Q44" s="96">
        <f>SUM(Q5:Q43)</f>
        <v>12.463605997304027</v>
      </c>
      <c r="R44" s="91">
        <f>SUM(R5:R43)</f>
        <v>15.096939973422776</v>
      </c>
      <c r="S44" s="97">
        <f>SUM(S5:S43)</f>
        <v>141.64303229991785</v>
      </c>
      <c r="T44" s="98">
        <f>分析係数表!F47</f>
        <v>0.44541069554230517</v>
      </c>
      <c r="U44" s="99">
        <f>SUM(U5:U43)</f>
        <v>62.860202220397426</v>
      </c>
      <c r="V44" s="100">
        <f>分析係数表!D47</f>
        <v>5.4742347785855433E-2</v>
      </c>
      <c r="W44" s="101">
        <f>SUM(W5:W43)</f>
        <v>7</v>
      </c>
      <c r="X44" s="92">
        <f>分析係数表!E47</f>
        <v>4.5721861365849166E-2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299</v>
      </c>
      <c r="S2" s="3" t="s">
        <v>153</v>
      </c>
      <c r="U2" s="64" t="s">
        <v>210</v>
      </c>
      <c r="W2" s="3" t="s">
        <v>130</v>
      </c>
      <c r="Y2" s="3" t="s">
        <v>154</v>
      </c>
    </row>
    <row r="3" spans="1:25" ht="44" x14ac:dyDescent="0.2">
      <c r="B3" s="65"/>
      <c r="C3" s="66" t="s">
        <v>228</v>
      </c>
      <c r="D3" s="66" t="s">
        <v>311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投入係数表!Q5</f>
        <v>0</v>
      </c>
      <c r="E5" s="77">
        <f t="shared" ref="E5:E38" si="0">$C$19*D5</f>
        <v>0</v>
      </c>
      <c r="F5" s="76">
        <f>分析係数表!C8</f>
        <v>8.4659786601364306E-2</v>
      </c>
      <c r="G5" s="77">
        <f t="shared" ref="G5:G38" si="1">E5*F5</f>
        <v>0</v>
      </c>
      <c r="H5" s="77">
        <f t="array" ref="H5:H43">MMULT(逆行列係数!C5:AO43,'15'!G5:G43)</f>
        <v>3.5266469001547882E-4</v>
      </c>
      <c r="I5" s="77">
        <f t="shared" ref="I5:I38" si="2">C5+H5</f>
        <v>3.5266469001547882E-4</v>
      </c>
      <c r="J5" s="76">
        <f>分析係数表!G8</f>
        <v>0.11977611940298508</v>
      </c>
      <c r="K5" s="78">
        <f t="shared" ref="K5:K38" si="3">I5*J5</f>
        <v>4.2240808020510712E-5</v>
      </c>
      <c r="L5" s="79" t="s">
        <v>184</v>
      </c>
      <c r="M5" s="80" t="s">
        <v>184</v>
      </c>
      <c r="N5" s="81">
        <f>分析係数表!H8</f>
        <v>1.0788748708637261E-2</v>
      </c>
      <c r="O5" s="82">
        <f t="shared" ref="O5:O43" si="4">$M$44*N5</f>
        <v>0.16245667762274643</v>
      </c>
      <c r="P5" s="76">
        <f>分析係数表!C8</f>
        <v>8.4659786601364306E-2</v>
      </c>
      <c r="Q5" s="82">
        <f t="shared" ref="Q5:Q38" si="5">O5*P5</f>
        <v>1.3753547659508349E-2</v>
      </c>
      <c r="R5" s="83">
        <f t="array" ref="R5:R43">MMULT(逆行列係数!C5:AO43,'15'!Q5:Q43)</f>
        <v>1.7855293308897395E-2</v>
      </c>
      <c r="S5" s="84">
        <f t="shared" ref="S5:S38" si="6">I5+R5</f>
        <v>1.8207957998912873E-2</v>
      </c>
      <c r="T5" s="85">
        <f>分析係数表!F8</f>
        <v>0.4513681592039801</v>
      </c>
      <c r="U5" s="86">
        <f t="shared" ref="U5:U38" si="7">S5*T5</f>
        <v>8.2184924848326887E-3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投入係数表!Q6</f>
        <v>0</v>
      </c>
      <c r="E6" s="77">
        <f t="shared" si="0"/>
        <v>0</v>
      </c>
      <c r="F6" s="76">
        <f>分析係数表!C9</f>
        <v>0.31916038751345532</v>
      </c>
      <c r="G6" s="77">
        <f t="shared" si="1"/>
        <v>0</v>
      </c>
      <c r="H6" s="77">
        <v>1.8167446095594287E-4</v>
      </c>
      <c r="I6" s="77">
        <f t="shared" si="2"/>
        <v>1.8167446095594287E-4</v>
      </c>
      <c r="J6" s="76">
        <f>分析係数表!G9</f>
        <v>0.24726134585289514</v>
      </c>
      <c r="K6" s="78">
        <f t="shared" si="3"/>
        <v>4.4921071723065684E-5</v>
      </c>
      <c r="L6" s="79"/>
      <c r="M6" s="80"/>
      <c r="N6" s="81">
        <f>分析係数表!H9</f>
        <v>5.7211282597126128E-4</v>
      </c>
      <c r="O6" s="82">
        <f t="shared" si="4"/>
        <v>8.6148590019751621E-3</v>
      </c>
      <c r="P6" s="76">
        <f>分析係数表!C9</f>
        <v>0.31916038751345532</v>
      </c>
      <c r="Q6" s="82">
        <f t="shared" si="5"/>
        <v>2.7495217374441717E-3</v>
      </c>
      <c r="R6" s="83">
        <v>3.341803520072309E-3</v>
      </c>
      <c r="S6" s="84">
        <f t="shared" si="6"/>
        <v>3.5234779810282518E-3</v>
      </c>
      <c r="T6" s="85">
        <f>分析係数表!F9</f>
        <v>0.67449139280125192</v>
      </c>
      <c r="U6" s="86">
        <f t="shared" si="7"/>
        <v>2.3765555709282888E-3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投入係数表!Q7</f>
        <v>0</v>
      </c>
      <c r="E7" s="77">
        <f t="shared" si="0"/>
        <v>0</v>
      </c>
      <c r="F7" s="76">
        <f>分析係数表!C10</f>
        <v>0.62166360683519284</v>
      </c>
      <c r="G7" s="77">
        <f t="shared" si="1"/>
        <v>0</v>
      </c>
      <c r="H7" s="77">
        <v>3.7117032970498292E-4</v>
      </c>
      <c r="I7" s="77">
        <f t="shared" si="2"/>
        <v>3.7117032970498292E-4</v>
      </c>
      <c r="J7" s="76">
        <f>分析係数表!G10</f>
        <v>0.1793598233995585</v>
      </c>
      <c r="K7" s="78">
        <f t="shared" si="3"/>
        <v>6.6573044787041644E-5</v>
      </c>
      <c r="L7" s="79"/>
      <c r="M7" s="80"/>
      <c r="N7" s="81">
        <f>分析係数表!H10</f>
        <v>1.0737876843126819E-3</v>
      </c>
      <c r="O7" s="82">
        <f t="shared" si="4"/>
        <v>1.6169065048850784E-2</v>
      </c>
      <c r="P7" s="76">
        <f>分析係数表!C10</f>
        <v>0.62166360683519284</v>
      </c>
      <c r="Q7" s="82">
        <f t="shared" si="5"/>
        <v>1.0051719297421432E-2</v>
      </c>
      <c r="R7" s="83">
        <v>1.589371744060759E-2</v>
      </c>
      <c r="S7" s="84">
        <f t="shared" si="6"/>
        <v>1.6264887770312573E-2</v>
      </c>
      <c r="T7" s="85">
        <f>分析係数表!F10</f>
        <v>0.51894775570272256</v>
      </c>
      <c r="U7" s="86">
        <f t="shared" si="7"/>
        <v>8.4406270051603696E-3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投入係数表!Q8</f>
        <v>7.4515648286140089E-5</v>
      </c>
      <c r="E8" s="77">
        <f t="shared" si="0"/>
        <v>7.4515648286140089E-3</v>
      </c>
      <c r="F8" s="76">
        <f>分析係数表!C11</f>
        <v>1.1338376983330734E-2</v>
      </c>
      <c r="G8" s="77">
        <f t="shared" si="1"/>
        <v>8.4488651142553906E-5</v>
      </c>
      <c r="H8" s="77">
        <v>1.2526523968168222E-2</v>
      </c>
      <c r="I8" s="77">
        <f t="shared" si="2"/>
        <v>1.2526523968168222E-2</v>
      </c>
      <c r="J8" s="76">
        <f>分析係数表!G11</f>
        <v>0.33809183916250296</v>
      </c>
      <c r="K8" s="78">
        <f t="shared" si="3"/>
        <v>4.2351155267111688E-3</v>
      </c>
      <c r="L8" s="79"/>
      <c r="M8" s="80"/>
      <c r="N8" s="81">
        <f>分析係数表!H11</f>
        <v>-1.9566102119400181E-5</v>
      </c>
      <c r="O8" s="82">
        <f t="shared" si="4"/>
        <v>-2.946258208609837E-4</v>
      </c>
      <c r="P8" s="76">
        <f>分析係数表!C11</f>
        <v>1.1338376983330734E-2</v>
      </c>
      <c r="Q8" s="82">
        <f t="shared" si="5"/>
        <v>-3.3405786259451013E-6</v>
      </c>
      <c r="R8" s="83">
        <v>2.2588569394203432E-3</v>
      </c>
      <c r="S8" s="84">
        <f t="shared" si="6"/>
        <v>1.4785380907588566E-2</v>
      </c>
      <c r="T8" s="85">
        <f>分析係数表!F11</f>
        <v>0.55864858434451581</v>
      </c>
      <c r="U8" s="86">
        <f t="shared" si="7"/>
        <v>8.2598321130187852E-3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投入係数表!Q9</f>
        <v>0</v>
      </c>
      <c r="E9" s="77">
        <f t="shared" si="0"/>
        <v>0</v>
      </c>
      <c r="F9" s="76">
        <f>分析係数表!C12</f>
        <v>8.477574226152873E-2</v>
      </c>
      <c r="G9" s="77">
        <f t="shared" si="1"/>
        <v>0</v>
      </c>
      <c r="H9" s="77">
        <v>4.3088400274695986E-4</v>
      </c>
      <c r="I9" s="77">
        <f t="shared" si="2"/>
        <v>4.3088400274695986E-4</v>
      </c>
      <c r="J9" s="76">
        <f>分析係数表!G12</f>
        <v>0.1365084958708076</v>
      </c>
      <c r="K9" s="78">
        <f t="shared" si="3"/>
        <v>5.8819327109780418E-5</v>
      </c>
      <c r="L9" s="79"/>
      <c r="M9" s="80"/>
      <c r="N9" s="81">
        <f>分析係数表!H12</f>
        <v>8.9702751776602072E-2</v>
      </c>
      <c r="O9" s="82">
        <f t="shared" si="4"/>
        <v>1.3507415383192658</v>
      </c>
      <c r="P9" s="76">
        <f>分析係数表!C12</f>
        <v>8.477574226152873E-2</v>
      </c>
      <c r="Q9" s="82">
        <f t="shared" si="5"/>
        <v>0.11451011651449491</v>
      </c>
      <c r="R9" s="83">
        <v>0.12991436762473013</v>
      </c>
      <c r="S9" s="84">
        <f t="shared" si="6"/>
        <v>0.13034525162747709</v>
      </c>
      <c r="T9" s="85">
        <f>分析係数表!F12</f>
        <v>0.34033278686012841</v>
      </c>
      <c r="U9" s="86">
        <f t="shared" si="7"/>
        <v>4.436076274036397E-2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投入係数表!Q10</f>
        <v>1.1425732737208147E-3</v>
      </c>
      <c r="E10" s="77">
        <f t="shared" si="0"/>
        <v>0.11425732737208147</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0.21441688738978948</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投入係数表!Q11</f>
        <v>1.6641828117237953E-3</v>
      </c>
      <c r="E11" s="77">
        <f t="shared" si="0"/>
        <v>0.16641828117237953</v>
      </c>
      <c r="F11" s="76">
        <f>分析係数表!C14</f>
        <v>0.10751143043762246</v>
      </c>
      <c r="G11" s="77">
        <f t="shared" si="1"/>
        <v>1.7891867459812978E-2</v>
      </c>
      <c r="H11" s="77">
        <v>3.9504666787001576E-2</v>
      </c>
      <c r="I11" s="77">
        <f t="shared" si="2"/>
        <v>3.9504666787001576E-2</v>
      </c>
      <c r="J11" s="76">
        <f>分析係数表!G14</f>
        <v>0.16229985443959244</v>
      </c>
      <c r="K11" s="78">
        <f t="shared" si="3"/>
        <v>6.411601669214958E-3</v>
      </c>
      <c r="L11" s="79"/>
      <c r="M11" s="80"/>
      <c r="N11" s="81">
        <f>分析係数表!H14</f>
        <v>1.1512694487055067E-3</v>
      </c>
      <c r="O11" s="82">
        <f t="shared" si="4"/>
        <v>1.733578329946028E-2</v>
      </c>
      <c r="P11" s="76">
        <f>分析係数表!C14</f>
        <v>0.10751143043762246</v>
      </c>
      <c r="Q11" s="82">
        <f t="shared" si="5"/>
        <v>1.8637948602816211E-3</v>
      </c>
      <c r="R11" s="83">
        <v>1.1040885172355817E-2</v>
      </c>
      <c r="S11" s="84">
        <f t="shared" si="6"/>
        <v>5.0545551959357393E-2</v>
      </c>
      <c r="T11" s="85">
        <f>分析係数表!F14</f>
        <v>0.30163027656477437</v>
      </c>
      <c r="U11" s="86">
        <f t="shared" si="7"/>
        <v>1.5246068816620143E-2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投入係数表!Q12</f>
        <v>4.5206159960258325E-3</v>
      </c>
      <c r="E12" s="77">
        <f t="shared" si="0"/>
        <v>0.45206159960258324</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0.12383712502428866</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投入係数表!Q13</f>
        <v>1.2667660208643815E-3</v>
      </c>
      <c r="E13" s="77">
        <f t="shared" si="0"/>
        <v>0.12667660208643816</v>
      </c>
      <c r="F13" s="76">
        <f>分析係数表!C16</f>
        <v>7.3204631810756426E-2</v>
      </c>
      <c r="G13" s="77">
        <f t="shared" si="1"/>
        <v>9.2733140147754044E-3</v>
      </c>
      <c r="H13" s="77">
        <v>3.2272138162239269E-2</v>
      </c>
      <c r="I13" s="77">
        <f t="shared" si="2"/>
        <v>3.2272138162239269E-2</v>
      </c>
      <c r="J13" s="76">
        <f>分析係数表!G16</f>
        <v>3.3405954974582423E-2</v>
      </c>
      <c r="K13" s="78">
        <f t="shared" si="3"/>
        <v>1.0780815943812682E-3</v>
      </c>
      <c r="L13" s="79"/>
      <c r="M13" s="80"/>
      <c r="N13" s="81">
        <f>分析係数表!H16</f>
        <v>1.6620229784303289E-2</v>
      </c>
      <c r="O13" s="82">
        <f t="shared" si="4"/>
        <v>0.25026695727215398</v>
      </c>
      <c r="P13" s="76">
        <f>分析係数表!C16</f>
        <v>7.3204631810756426E-2</v>
      </c>
      <c r="Q13" s="82">
        <f t="shared" si="5"/>
        <v>1.8320700461506342E-2</v>
      </c>
      <c r="R13" s="83">
        <v>2.3392600556862458E-2</v>
      </c>
      <c r="S13" s="84">
        <f t="shared" si="6"/>
        <v>5.5664738719101728E-2</v>
      </c>
      <c r="T13" s="85">
        <f>分析係数表!F16</f>
        <v>0.2888106809675437</v>
      </c>
      <c r="U13" s="86">
        <f t="shared" si="7"/>
        <v>1.6076571095344168E-2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投入係数表!Q14</f>
        <v>1.3611525086934924E-2</v>
      </c>
      <c r="E14" s="77">
        <f t="shared" si="0"/>
        <v>1.3611525086934924</v>
      </c>
      <c r="F14" s="76">
        <f>分析係数表!C17</f>
        <v>9.4677137870855188E-2</v>
      </c>
      <c r="G14" s="77">
        <f t="shared" si="1"/>
        <v>0.12887002372883419</v>
      </c>
      <c r="H14" s="77">
        <v>0.15280894390304445</v>
      </c>
      <c r="I14" s="77">
        <f t="shared" si="2"/>
        <v>0.15280894390304445</v>
      </c>
      <c r="J14" s="76">
        <f>分析係数表!G17</f>
        <v>0.22277835489659081</v>
      </c>
      <c r="K14" s="78">
        <f t="shared" si="3"/>
        <v>3.4042525136205676E-2</v>
      </c>
      <c r="L14" s="79"/>
      <c r="M14" s="80"/>
      <c r="N14" s="81">
        <f>分析係数表!H17</f>
        <v>2.9857871834204678E-3</v>
      </c>
      <c r="O14" s="82">
        <f t="shared" si="4"/>
        <v>4.4959900263386116E-2</v>
      </c>
      <c r="P14" s="76">
        <f>分析係数表!C17</f>
        <v>9.4677137870855188E-2</v>
      </c>
      <c r="Q14" s="82">
        <f t="shared" si="5"/>
        <v>4.2566746758965057E-3</v>
      </c>
      <c r="R14" s="83">
        <v>1.0125131586131403E-2</v>
      </c>
      <c r="S14" s="84">
        <f t="shared" si="6"/>
        <v>0.16293407548917585</v>
      </c>
      <c r="T14" s="85">
        <f>分析係数表!F17</f>
        <v>0.35642648030975543</v>
      </c>
      <c r="U14" s="86">
        <f t="shared" si="7"/>
        <v>5.807401904913094E-2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投入係数表!Q15</f>
        <v>6.6318926974664677E-3</v>
      </c>
      <c r="E15" s="77">
        <f t="shared" si="0"/>
        <v>0.66318926974664683</v>
      </c>
      <c r="F15" s="76">
        <f>分析係数表!C18</f>
        <v>9.0734209682590605E-2</v>
      </c>
      <c r="G15" s="77">
        <f t="shared" si="1"/>
        <v>6.0173954260436396E-2</v>
      </c>
      <c r="H15" s="77">
        <v>6.9283500708286386E-2</v>
      </c>
      <c r="I15" s="77">
        <f t="shared" si="2"/>
        <v>6.9283500708286386E-2</v>
      </c>
      <c r="J15" s="76">
        <f>分析係数表!G18</f>
        <v>0.21565293431791682</v>
      </c>
      <c r="K15" s="78">
        <f t="shared" si="3"/>
        <v>1.4941190227559428E-2</v>
      </c>
      <c r="L15" s="79"/>
      <c r="M15" s="80"/>
      <c r="N15" s="81">
        <f>分析係数表!H18</f>
        <v>4.3984597564411608E-4</v>
      </c>
      <c r="O15" s="82">
        <f t="shared" si="4"/>
        <v>6.6231884529549135E-3</v>
      </c>
      <c r="P15" s="76">
        <f>分析係数表!C18</f>
        <v>9.0734209682590605E-2</v>
      </c>
      <c r="Q15" s="82">
        <f t="shared" si="5"/>
        <v>6.0094976985772405E-4</v>
      </c>
      <c r="R15" s="83">
        <v>1.7387158698717784E-3</v>
      </c>
      <c r="S15" s="84">
        <f t="shared" si="6"/>
        <v>7.1022216578158159E-2</v>
      </c>
      <c r="T15" s="85">
        <f>分析係数表!F18</f>
        <v>0.45924018655266224</v>
      </c>
      <c r="U15" s="86">
        <f t="shared" si="7"/>
        <v>3.2616255990736934E-2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投入係数表!Q16</f>
        <v>0.11937406855439642</v>
      </c>
      <c r="E16" s="77">
        <f t="shared" si="0"/>
        <v>11.937406855439642</v>
      </c>
      <c r="F16" s="76">
        <f>分析係数表!C19</f>
        <v>0.38367313932924796</v>
      </c>
      <c r="G16" s="77">
        <f t="shared" si="1"/>
        <v>4.5800623636770137</v>
      </c>
      <c r="H16" s="77">
        <v>5.9454993893981527</v>
      </c>
      <c r="I16" s="77">
        <f t="shared" si="2"/>
        <v>5.9454993893981527</v>
      </c>
      <c r="J16" s="76">
        <f>分析係数表!G19</f>
        <v>5.766363928853338E-2</v>
      </c>
      <c r="K16" s="78">
        <f t="shared" si="3"/>
        <v>0.34283913218045053</v>
      </c>
      <c r="L16" s="79"/>
      <c r="M16" s="80"/>
      <c r="N16" s="81">
        <f>分析係数表!H19</f>
        <v>-1.1191810412296904E-4</v>
      </c>
      <c r="O16" s="82">
        <f t="shared" si="4"/>
        <v>-1.6852596953248267E-3</v>
      </c>
      <c r="P16" s="76">
        <f>分析係数表!C19</f>
        <v>0.38367313932924796</v>
      </c>
      <c r="Q16" s="82">
        <f t="shared" si="5"/>
        <v>-6.4658887789032816E-4</v>
      </c>
      <c r="R16" s="83">
        <v>5.7715667201457396E-3</v>
      </c>
      <c r="S16" s="84">
        <f t="shared" si="6"/>
        <v>5.9512709561182984</v>
      </c>
      <c r="T16" s="85">
        <f>分析係数表!F19</f>
        <v>0.24005843022564122</v>
      </c>
      <c r="U16" s="86">
        <f t="shared" si="7"/>
        <v>1.4286527635732096</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投入係数表!Q17</f>
        <v>3.9145553899652262E-2</v>
      </c>
      <c r="E17" s="77">
        <f t="shared" si="0"/>
        <v>3.9145553899652263</v>
      </c>
      <c r="F17" s="76">
        <f>分析係数表!C20</f>
        <v>5.6760594962254274E-2</v>
      </c>
      <c r="G17" s="77">
        <f t="shared" si="1"/>
        <v>0.22219249294712554</v>
      </c>
      <c r="H17" s="77">
        <v>0.24544783810293624</v>
      </c>
      <c r="I17" s="77">
        <f t="shared" si="2"/>
        <v>0.24544783810293624</v>
      </c>
      <c r="J17" s="76">
        <f>分析係数表!G20</f>
        <v>0.10000544691976687</v>
      </c>
      <c r="K17" s="78">
        <f t="shared" si="3"/>
        <v>2.4546120744974722E-2</v>
      </c>
      <c r="L17" s="79"/>
      <c r="M17" s="80"/>
      <c r="N17" s="81">
        <f>分析係数表!H20</f>
        <v>5.4785085934320511E-4</v>
      </c>
      <c r="O17" s="82">
        <f t="shared" si="4"/>
        <v>8.2495229841075442E-3</v>
      </c>
      <c r="P17" s="76">
        <f>分析係数表!C20</f>
        <v>5.6760594962254274E-2</v>
      </c>
      <c r="Q17" s="82">
        <f t="shared" si="5"/>
        <v>4.682478327327355E-4</v>
      </c>
      <c r="R17" s="83">
        <v>1.5654927730055456E-3</v>
      </c>
      <c r="S17" s="84">
        <f t="shared" si="6"/>
        <v>0.24701333087594179</v>
      </c>
      <c r="T17" s="85">
        <f>分析係数表!F20</f>
        <v>0.22277901846505802</v>
      </c>
      <c r="U17" s="86">
        <f t="shared" si="7"/>
        <v>5.5029387400326923E-2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投入係数表!Q18</f>
        <v>3.7232985593641334E-2</v>
      </c>
      <c r="E18" s="77">
        <f t="shared" si="0"/>
        <v>3.7232985593641335</v>
      </c>
      <c r="F18" s="76">
        <f>分析係数表!C21</f>
        <v>0.13737850556345566</v>
      </c>
      <c r="G18" s="77">
        <f t="shared" si="1"/>
        <v>0.51150119185201204</v>
      </c>
      <c r="H18" s="77">
        <v>0.54058805943197941</v>
      </c>
      <c r="I18" s="77">
        <f t="shared" si="2"/>
        <v>0.54058805943197941</v>
      </c>
      <c r="J18" s="76">
        <f>分析係数表!G21</f>
        <v>0.2851571527617287</v>
      </c>
      <c r="K18" s="78">
        <f t="shared" si="3"/>
        <v>0.15415255184461144</v>
      </c>
      <c r="L18" s="79"/>
      <c r="M18" s="80"/>
      <c r="N18" s="81">
        <f>分析係数表!H21</f>
        <v>9.156935791879285E-4</v>
      </c>
      <c r="O18" s="82">
        <f t="shared" si="4"/>
        <v>1.3788488416294037E-2</v>
      </c>
      <c r="P18" s="76">
        <f>分析係数表!C21</f>
        <v>0.13737850556345566</v>
      </c>
      <c r="Q18" s="82">
        <f t="shared" si="5"/>
        <v>1.8942419326094943E-3</v>
      </c>
      <c r="R18" s="83">
        <v>5.8294439649382848E-3</v>
      </c>
      <c r="S18" s="84">
        <f t="shared" si="6"/>
        <v>0.54641750339691764</v>
      </c>
      <c r="T18" s="85">
        <f>分析係数表!F21</f>
        <v>0.4258002079963023</v>
      </c>
      <c r="U18" s="86">
        <f t="shared" si="7"/>
        <v>0.23266468659922776</v>
      </c>
      <c r="V18" s="87">
        <f>分析係数表!D21</f>
        <v>6.1084469609429162E-2</v>
      </c>
      <c r="W18" s="167">
        <f t="shared" si="8"/>
        <v>0</v>
      </c>
      <c r="X18" s="76">
        <f>分析係数表!E21</f>
        <v>5.0829096371620058E-2</v>
      </c>
      <c r="Y18" s="166">
        <f t="shared" si="9"/>
        <v>0</v>
      </c>
    </row>
    <row r="19" spans="1:25" x14ac:dyDescent="0.2">
      <c r="A19" s="6" t="s">
        <v>7</v>
      </c>
      <c r="B19" s="5" t="s">
        <v>269</v>
      </c>
      <c r="C19" s="75">
        <f>最終需要_まとめ!C20</f>
        <v>100</v>
      </c>
      <c r="D19" s="76">
        <f>投入係数表!Q19</f>
        <v>0.1637357178340785</v>
      </c>
      <c r="E19" s="77">
        <f t="shared" si="0"/>
        <v>16.373571783407851</v>
      </c>
      <c r="F19" s="76">
        <f>分析係数表!C22</f>
        <v>5.5142937219730959E-2</v>
      </c>
      <c r="G19" s="77">
        <f t="shared" si="1"/>
        <v>0.90288684091521743</v>
      </c>
      <c r="H19" s="77">
        <v>0.91528246043133221</v>
      </c>
      <c r="I19" s="77">
        <f t="shared" si="2"/>
        <v>100.91528246043133</v>
      </c>
      <c r="J19" s="76">
        <f>分析係数表!G22</f>
        <v>0.19463487332339791</v>
      </c>
      <c r="K19" s="78">
        <f t="shared" si="3"/>
        <v>19.641633218080969</v>
      </c>
      <c r="L19" s="79"/>
      <c r="M19" s="80"/>
      <c r="N19" s="81">
        <f>分析係数表!H22</f>
        <v>4.3045424662680399E-5</v>
      </c>
      <c r="O19" s="82">
        <f t="shared" si="4"/>
        <v>6.481768058941641E-4</v>
      </c>
      <c r="P19" s="76">
        <f>分析係数表!C22</f>
        <v>5.5142937219730959E-2</v>
      </c>
      <c r="Q19" s="82">
        <f t="shared" si="5"/>
        <v>3.5742372914707629E-5</v>
      </c>
      <c r="R19" s="83">
        <v>7.4921748554834366E-4</v>
      </c>
      <c r="S19" s="84">
        <f t="shared" si="6"/>
        <v>100.91603167791688</v>
      </c>
      <c r="T19" s="85">
        <f>分析係数表!F22</f>
        <v>0.4128663686040735</v>
      </c>
      <c r="U19" s="86">
        <f t="shared" si="7"/>
        <v>41.664835532795188</v>
      </c>
      <c r="V19" s="87">
        <f>分析係数表!D22</f>
        <v>7.2826626924987578E-2</v>
      </c>
      <c r="W19" s="167">
        <f t="shared" si="8"/>
        <v>7</v>
      </c>
      <c r="X19" s="76">
        <f>分析係数表!E22</f>
        <v>7.2131147540983612E-2</v>
      </c>
      <c r="Y19" s="166">
        <f t="shared" si="9"/>
        <v>7</v>
      </c>
    </row>
    <row r="20" spans="1:25" x14ac:dyDescent="0.2">
      <c r="A20" s="6" t="s">
        <v>8</v>
      </c>
      <c r="B20" s="5" t="s">
        <v>270</v>
      </c>
      <c r="C20" s="90"/>
      <c r="D20" s="76">
        <f>投入係数表!Q20</f>
        <v>5.0670640834575261E-3</v>
      </c>
      <c r="E20" s="77">
        <f t="shared" si="0"/>
        <v>0.50670640834575265</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3.7712105070205915E-4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投入係数表!Q21</f>
        <v>2.7570789865871835E-3</v>
      </c>
      <c r="E21" s="77">
        <f t="shared" si="0"/>
        <v>0.27570789865871836</v>
      </c>
      <c r="F21" s="76">
        <f>分析係数表!C24</f>
        <v>1</v>
      </c>
      <c r="G21" s="77">
        <f t="shared" si="1"/>
        <v>0.27570789865871836</v>
      </c>
      <c r="H21" s="77">
        <v>0.34222499644764781</v>
      </c>
      <c r="I21" s="77">
        <f t="shared" si="2"/>
        <v>0.34222499644764781</v>
      </c>
      <c r="J21" s="76">
        <f>分析係数表!G24</f>
        <v>0.20831345678476951</v>
      </c>
      <c r="K21" s="78">
        <f t="shared" si="3"/>
        <v>7.1290072008164979E-2</v>
      </c>
      <c r="L21" s="79"/>
      <c r="M21" s="80"/>
      <c r="N21" s="81">
        <f>分析係数表!H24</f>
        <v>3.2557993926681905E-4</v>
      </c>
      <c r="O21" s="82">
        <f t="shared" si="4"/>
        <v>4.9025736591267691E-3</v>
      </c>
      <c r="P21" s="76">
        <f>分析係数表!C24</f>
        <v>1</v>
      </c>
      <c r="Q21" s="82">
        <f t="shared" si="5"/>
        <v>4.9025736591267691E-3</v>
      </c>
      <c r="R21" s="83">
        <v>2.5868233433214927E-2</v>
      </c>
      <c r="S21" s="84">
        <f t="shared" si="6"/>
        <v>0.36809322988086274</v>
      </c>
      <c r="T21" s="85">
        <f>分析係数表!F24</f>
        <v>0.39224380935860187</v>
      </c>
      <c r="U21" s="86">
        <f t="shared" si="7"/>
        <v>0.14438229068758113</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投入係数表!Q22</f>
        <v>7.8489816194734236E-3</v>
      </c>
      <c r="E22" s="77">
        <f t="shared" si="0"/>
        <v>0.78489816194734241</v>
      </c>
      <c r="F22" s="76">
        <f>分析係数表!C25</f>
        <v>5.3881637957861162E-2</v>
      </c>
      <c r="G22" s="77">
        <f t="shared" si="1"/>
        <v>4.2291598595837379E-2</v>
      </c>
      <c r="H22" s="77">
        <v>6.9111714109484648E-2</v>
      </c>
      <c r="I22" s="77">
        <f t="shared" si="2"/>
        <v>6.9111714109484648E-2</v>
      </c>
      <c r="J22" s="76">
        <f>分析係数表!G25</f>
        <v>0.19694753074216123</v>
      </c>
      <c r="K22" s="78">
        <f t="shared" si="3"/>
        <v>1.3611381439221186E-2</v>
      </c>
      <c r="L22" s="79"/>
      <c r="M22" s="80"/>
      <c r="N22" s="81">
        <f>分析係数表!H25</f>
        <v>5.0793601101962874E-4</v>
      </c>
      <c r="O22" s="82">
        <f t="shared" si="4"/>
        <v>7.6484863095511368E-3</v>
      </c>
      <c r="P22" s="76">
        <f>分析係数表!C25</f>
        <v>5.3881637957861162E-2</v>
      </c>
      <c r="Q22" s="82">
        <f t="shared" si="5"/>
        <v>4.1211297025689199E-4</v>
      </c>
      <c r="R22" s="83">
        <v>3.5712179700702743E-3</v>
      </c>
      <c r="S22" s="84">
        <f t="shared" si="6"/>
        <v>7.2682932079554924E-2</v>
      </c>
      <c r="T22" s="85">
        <f>分析係数表!F25</f>
        <v>0.35040132853584277</v>
      </c>
      <c r="U22" s="86">
        <f t="shared" si="7"/>
        <v>2.5468195962556471E-2</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投入係数表!Q23</f>
        <v>2.4416294088425237E-2</v>
      </c>
      <c r="E23" s="77">
        <f t="shared" si="0"/>
        <v>2.4416294088425237</v>
      </c>
      <c r="F23" s="76">
        <f>分析係数表!C26</f>
        <v>0.84177658262309296</v>
      </c>
      <c r="G23" s="77">
        <f t="shared" si="1"/>
        <v>2.0553064598075022</v>
      </c>
      <c r="H23" s="77">
        <v>2.3434665847001113</v>
      </c>
      <c r="I23" s="77">
        <f t="shared" si="2"/>
        <v>2.3434665847001113</v>
      </c>
      <c r="J23" s="76">
        <f>分析係数表!G26</f>
        <v>0.19643330946147433</v>
      </c>
      <c r="K23" s="78">
        <f t="shared" si="3"/>
        <v>0.46033489684502132</v>
      </c>
      <c r="L23" s="79"/>
      <c r="M23" s="80"/>
      <c r="N23" s="81">
        <f>分析係数表!H26</f>
        <v>1.0240897849294056E-2</v>
      </c>
      <c r="O23" s="82">
        <f t="shared" si="4"/>
        <v>0.15420715463863888</v>
      </c>
      <c r="P23" s="76">
        <f>分析係数表!C26</f>
        <v>0.84177658262309296</v>
      </c>
      <c r="Q23" s="82">
        <f t="shared" si="5"/>
        <v>0.12980797164774427</v>
      </c>
      <c r="R23" s="83">
        <v>0.15445511473066828</v>
      </c>
      <c r="S23" s="84">
        <f t="shared" si="6"/>
        <v>2.4979216994307794</v>
      </c>
      <c r="T23" s="85">
        <f>分析係数表!F26</f>
        <v>0.3347664275567348</v>
      </c>
      <c r="U23" s="86">
        <f t="shared" si="7"/>
        <v>0.83622032363488985</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投入係数表!Q24</f>
        <v>7.9483358171882762E-4</v>
      </c>
      <c r="E24" s="77">
        <f t="shared" si="0"/>
        <v>7.9483358171882762E-2</v>
      </c>
      <c r="F24" s="76">
        <f>分析係数表!C27</f>
        <v>0.24324710590252963</v>
      </c>
      <c r="G24" s="77">
        <f t="shared" si="1"/>
        <v>1.9334096842724659E-2</v>
      </c>
      <c r="H24" s="77">
        <v>2.1238940341635607E-2</v>
      </c>
      <c r="I24" s="77">
        <f t="shared" si="2"/>
        <v>2.1238940341635607E-2</v>
      </c>
      <c r="J24" s="76">
        <f>分析係数表!G27</f>
        <v>0.17095686135274277</v>
      </c>
      <c r="K24" s="78">
        <f t="shared" si="3"/>
        <v>3.6309425792641734E-3</v>
      </c>
      <c r="L24" s="79"/>
      <c r="M24" s="80"/>
      <c r="N24" s="81">
        <f>分析係数表!H27</f>
        <v>1.1085370816767366E-2</v>
      </c>
      <c r="O24" s="82">
        <f t="shared" si="4"/>
        <v>0.1669232050669989</v>
      </c>
      <c r="P24" s="76">
        <f>分析係数表!C27</f>
        <v>0.24324710590252963</v>
      </c>
      <c r="Q24" s="82">
        <f t="shared" si="5"/>
        <v>4.0603586540521951E-2</v>
      </c>
      <c r="R24" s="83">
        <v>4.1513687660548998E-2</v>
      </c>
      <c r="S24" s="84">
        <f t="shared" si="6"/>
        <v>6.2752628002184604E-2</v>
      </c>
      <c r="T24" s="85">
        <f>分析係数表!F27</f>
        <v>0.32207527072607844</v>
      </c>
      <c r="U24" s="86">
        <f t="shared" si="7"/>
        <v>2.0211069652576498E-2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投入係数表!Q25</f>
        <v>0</v>
      </c>
      <c r="E25" s="77">
        <f t="shared" si="0"/>
        <v>0</v>
      </c>
      <c r="F25" s="76">
        <f>分析係数表!C28</f>
        <v>6.4266243880729879E-2</v>
      </c>
      <c r="G25" s="77">
        <f t="shared" si="1"/>
        <v>0</v>
      </c>
      <c r="H25" s="77">
        <v>8.5299427665414627E-3</v>
      </c>
      <c r="I25" s="77">
        <f t="shared" si="2"/>
        <v>8.5299427665414627E-3</v>
      </c>
      <c r="J25" s="76">
        <f>分析係数表!G28</f>
        <v>0.12485076971410619</v>
      </c>
      <c r="K25" s="78">
        <f t="shared" si="3"/>
        <v>1.0649699200199741E-3</v>
      </c>
      <c r="L25" s="79"/>
      <c r="M25" s="80"/>
      <c r="N25" s="81">
        <f>分析係数表!H28</f>
        <v>2.0224305794696803E-2</v>
      </c>
      <c r="O25" s="82">
        <f t="shared" si="4"/>
        <v>0.3045370334747472</v>
      </c>
      <c r="P25" s="76">
        <f>分析係数表!C28</f>
        <v>6.4266243880729879E-2</v>
      </c>
      <c r="Q25" s="82">
        <f t="shared" si="5"/>
        <v>1.9571451264002102E-2</v>
      </c>
      <c r="R25" s="83">
        <v>2.2483118312876842E-2</v>
      </c>
      <c r="S25" s="84">
        <f t="shared" si="6"/>
        <v>3.1013061079418307E-2</v>
      </c>
      <c r="T25" s="85">
        <f>分析係数表!F28</f>
        <v>0.21344643418158971</v>
      </c>
      <c r="U25" s="86">
        <f t="shared" si="7"/>
        <v>6.6196273004576808E-3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投入係数表!Q26</f>
        <v>1.366120218579235E-3</v>
      </c>
      <c r="E26" s="77">
        <f t="shared" si="0"/>
        <v>0.13661202185792351</v>
      </c>
      <c r="F26" s="76">
        <f>分析係数表!C29</f>
        <v>0.2704472217012498</v>
      </c>
      <c r="G26" s="77">
        <f t="shared" si="1"/>
        <v>3.694634176246582E-2</v>
      </c>
      <c r="H26" s="77">
        <v>8.8973034571194043E-2</v>
      </c>
      <c r="I26" s="77">
        <f t="shared" si="2"/>
        <v>8.8973034571194043E-2</v>
      </c>
      <c r="J26" s="76">
        <f>分析係数表!G29</f>
        <v>0.25613918980110767</v>
      </c>
      <c r="K26" s="78">
        <f t="shared" si="3"/>
        <v>2.2789480989211585E-2</v>
      </c>
      <c r="L26" s="79"/>
      <c r="M26" s="80"/>
      <c r="N26" s="81">
        <f>分析係数表!H29</f>
        <v>1.0092978117271389E-2</v>
      </c>
      <c r="O26" s="82">
        <f t="shared" si="4"/>
        <v>0.15197978343292984</v>
      </c>
      <c r="P26" s="76">
        <f>分析係数表!C29</f>
        <v>0.2704472217012498</v>
      </c>
      <c r="Q26" s="82">
        <f t="shared" si="5"/>
        <v>4.1102510184193509E-2</v>
      </c>
      <c r="R26" s="83">
        <v>6.4666711032834417E-2</v>
      </c>
      <c r="S26" s="84">
        <f t="shared" si="6"/>
        <v>0.15363974560402846</v>
      </c>
      <c r="T26" s="85">
        <f>分析係数表!F29</f>
        <v>0.41878853321258142</v>
      </c>
      <c r="U26" s="86">
        <f t="shared" si="7"/>
        <v>6.4342563704665234E-2</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投入係数表!Q27</f>
        <v>1.7386984600099354E-3</v>
      </c>
      <c r="E27" s="77">
        <f t="shared" si="0"/>
        <v>0.17386984600099353</v>
      </c>
      <c r="F27" s="76">
        <f>分析係数表!C30</f>
        <v>1</v>
      </c>
      <c r="G27" s="77">
        <f t="shared" si="1"/>
        <v>0.17386984600099353</v>
      </c>
      <c r="H27" s="77">
        <v>0.27283507576886867</v>
      </c>
      <c r="I27" s="77">
        <f t="shared" si="2"/>
        <v>0.27283507576886867</v>
      </c>
      <c r="J27" s="76">
        <f>分析係数表!G30</f>
        <v>0.34447816919378449</v>
      </c>
      <c r="K27" s="78">
        <f t="shared" si="3"/>
        <v>9.3985727392707358E-2</v>
      </c>
      <c r="L27" s="79"/>
      <c r="M27" s="80"/>
      <c r="N27" s="81">
        <f>分析係数表!H30</f>
        <v>0</v>
      </c>
      <c r="O27" s="82">
        <f t="shared" si="4"/>
        <v>0</v>
      </c>
      <c r="P27" s="76">
        <f>分析係数表!C30</f>
        <v>1</v>
      </c>
      <c r="Q27" s="82">
        <f t="shared" si="5"/>
        <v>0</v>
      </c>
      <c r="R27" s="83">
        <v>6.099963083623728E-2</v>
      </c>
      <c r="S27" s="84">
        <f t="shared" si="6"/>
        <v>0.33383470660510595</v>
      </c>
      <c r="T27" s="85">
        <f>分析係数表!F30</f>
        <v>0.44033965000872966</v>
      </c>
      <c r="U27" s="86">
        <f t="shared" si="7"/>
        <v>0.1470006578672593</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投入係数表!Q28</f>
        <v>1.4008941877794338E-2</v>
      </c>
      <c r="E28" s="77">
        <f t="shared" si="0"/>
        <v>1.4008941877794339</v>
      </c>
      <c r="F28" s="76">
        <f>分析係数表!C31</f>
        <v>1</v>
      </c>
      <c r="G28" s="77">
        <f t="shared" si="1"/>
        <v>1.4008941877794339</v>
      </c>
      <c r="H28" s="77">
        <v>2.0060629986466947</v>
      </c>
      <c r="I28" s="77">
        <f t="shared" si="2"/>
        <v>2.0060629986466947</v>
      </c>
      <c r="J28" s="76">
        <f>分析係数表!G31</f>
        <v>7.060016576471162E-2</v>
      </c>
      <c r="K28" s="78">
        <f t="shared" si="3"/>
        <v>0.14162838023891111</v>
      </c>
      <c r="L28" s="79"/>
      <c r="M28" s="80"/>
      <c r="N28" s="81">
        <f>分析係数表!H31</f>
        <v>2.2204395329180102E-2</v>
      </c>
      <c r="O28" s="82">
        <f t="shared" si="4"/>
        <v>0.33435316654587871</v>
      </c>
      <c r="P28" s="76">
        <f>分析係数表!C31</f>
        <v>1</v>
      </c>
      <c r="Q28" s="82">
        <f t="shared" si="5"/>
        <v>0.33435316654587871</v>
      </c>
      <c r="R28" s="83">
        <v>0.50810227389095941</v>
      </c>
      <c r="S28" s="84">
        <f t="shared" si="6"/>
        <v>2.514165272537654</v>
      </c>
      <c r="T28" s="85">
        <f>分析係数表!F31</f>
        <v>0.30864414216761737</v>
      </c>
      <c r="U28" s="86">
        <f t="shared" si="7"/>
        <v>0.77598238380999818</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投入係数表!Q29</f>
        <v>6.2096373571783408E-4</v>
      </c>
      <c r="E29" s="77">
        <f t="shared" si="0"/>
        <v>6.2096373571783409E-2</v>
      </c>
      <c r="F29" s="76">
        <f>分析係数表!C32</f>
        <v>1</v>
      </c>
      <c r="G29" s="77">
        <f t="shared" si="1"/>
        <v>6.2096373571783409E-2</v>
      </c>
      <c r="H29" s="77">
        <v>9.7838435775446667E-2</v>
      </c>
      <c r="I29" s="77">
        <f t="shared" si="2"/>
        <v>9.7838435775446667E-2</v>
      </c>
      <c r="J29" s="76">
        <f>分析係数表!G32</f>
        <v>0.14032153145618437</v>
      </c>
      <c r="K29" s="78">
        <f t="shared" si="3"/>
        <v>1.3728839143288214E-2</v>
      </c>
      <c r="L29" s="79"/>
      <c r="M29" s="80"/>
      <c r="N29" s="81">
        <f>分析係数表!H32</f>
        <v>6.2454997965125381E-3</v>
      </c>
      <c r="O29" s="82">
        <f t="shared" si="4"/>
        <v>9.4044562018825995E-2</v>
      </c>
      <c r="P29" s="76">
        <f>分析係数表!C32</f>
        <v>1</v>
      </c>
      <c r="Q29" s="82">
        <f t="shared" si="5"/>
        <v>9.4044562018825995E-2</v>
      </c>
      <c r="R29" s="83">
        <v>0.13345012597658476</v>
      </c>
      <c r="S29" s="84">
        <f t="shared" si="6"/>
        <v>0.23128856175203144</v>
      </c>
      <c r="T29" s="85">
        <f>分析係数表!F32</f>
        <v>0.48266889694266329</v>
      </c>
      <c r="U29" s="86">
        <f t="shared" si="7"/>
        <v>0.11163579497630807</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投入係数表!Q30</f>
        <v>2.7322404371584699E-4</v>
      </c>
      <c r="E30" s="77">
        <f t="shared" si="0"/>
        <v>2.7322404371584699E-2</v>
      </c>
      <c r="F30" s="76">
        <f>分析係数表!C33</f>
        <v>0.77670327534259886</v>
      </c>
      <c r="G30" s="77">
        <f t="shared" si="1"/>
        <v>2.1221400965644777E-2</v>
      </c>
      <c r="H30" s="77">
        <v>5.5194879931583285E-2</v>
      </c>
      <c r="I30" s="77">
        <f t="shared" si="2"/>
        <v>5.5194879931583285E-2</v>
      </c>
      <c r="J30" s="76">
        <f>分析係数表!G33</f>
        <v>0.5074626865671642</v>
      </c>
      <c r="K30" s="78">
        <f t="shared" si="3"/>
        <v>2.8009342054833311E-2</v>
      </c>
      <c r="L30" s="79"/>
      <c r="M30" s="80"/>
      <c r="N30" s="81">
        <f>分析係数表!H33</f>
        <v>9.4934727483329676E-4</v>
      </c>
      <c r="O30" s="82">
        <f t="shared" si="4"/>
        <v>1.4295244828174928E-2</v>
      </c>
      <c r="P30" s="76">
        <f>分析係数表!C33</f>
        <v>0.77670327534259886</v>
      </c>
      <c r="Q30" s="82">
        <f t="shared" si="5"/>
        <v>1.1103163479867813E-2</v>
      </c>
      <c r="R30" s="83">
        <v>4.4839807173289822E-2</v>
      </c>
      <c r="S30" s="84">
        <f t="shared" si="6"/>
        <v>0.10003468710487311</v>
      </c>
      <c r="T30" s="85">
        <f>分析係数表!F33</f>
        <v>0.6450384062948854</v>
      </c>
      <c r="U30" s="86">
        <f t="shared" si="7"/>
        <v>6.4526215144334875E-2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投入係数表!Q31</f>
        <v>4.5255837059115747E-2</v>
      </c>
      <c r="E31" s="77">
        <f t="shared" si="0"/>
        <v>4.5255837059115747</v>
      </c>
      <c r="F31" s="76">
        <f>分析係数表!C34</f>
        <v>0.47532743082063433</v>
      </c>
      <c r="G31" s="77">
        <f t="shared" si="1"/>
        <v>2.151134075894674</v>
      </c>
      <c r="H31" s="77">
        <v>2.4437471638495523</v>
      </c>
      <c r="I31" s="77">
        <f t="shared" si="2"/>
        <v>2.4437471638495523</v>
      </c>
      <c r="J31" s="76">
        <f>分析係数表!G34</f>
        <v>0.42481134980523871</v>
      </c>
      <c r="K31" s="78">
        <f t="shared" si="3"/>
        <v>1.0381315312576522</v>
      </c>
      <c r="L31" s="79"/>
      <c r="M31" s="80"/>
      <c r="N31" s="81">
        <f>分析係数表!H34</f>
        <v>0.15685204896221394</v>
      </c>
      <c r="O31" s="82">
        <f t="shared" si="4"/>
        <v>2.361873785448493</v>
      </c>
      <c r="P31" s="76">
        <f>分析係数表!C34</f>
        <v>0.47532743082063433</v>
      </c>
      <c r="Q31" s="82">
        <f t="shared" si="5"/>
        <v>1.1226633983598384</v>
      </c>
      <c r="R31" s="83">
        <v>1.2446858735187794</v>
      </c>
      <c r="S31" s="84">
        <f t="shared" si="6"/>
        <v>3.6884330373683314</v>
      </c>
      <c r="T31" s="85">
        <f>分析係数表!F34</f>
        <v>0.69928666893120972</v>
      </c>
      <c r="U31" s="86">
        <f t="shared" si="7"/>
        <v>2.5792720522771249</v>
      </c>
      <c r="V31" s="87">
        <f>分析係数表!D34</f>
        <v>0.17669785175285158</v>
      </c>
      <c r="W31" s="167">
        <f t="shared" si="8"/>
        <v>1</v>
      </c>
      <c r="X31" s="76">
        <f>分析係数表!E34</f>
        <v>0.12938371624217065</v>
      </c>
      <c r="Y31" s="166">
        <f t="shared" si="9"/>
        <v>0</v>
      </c>
    </row>
    <row r="32" spans="1:25" x14ac:dyDescent="0.2">
      <c r="A32" s="6" t="s">
        <v>20</v>
      </c>
      <c r="B32" s="5" t="s">
        <v>37</v>
      </c>
      <c r="C32" s="90"/>
      <c r="D32" s="76">
        <f>投入係数表!Q32</f>
        <v>6.1351217088922005E-3</v>
      </c>
      <c r="E32" s="77">
        <f t="shared" si="0"/>
        <v>0.61351217088922005</v>
      </c>
      <c r="F32" s="76">
        <f>分析係数表!C35</f>
        <v>0.95011559485855634</v>
      </c>
      <c r="G32" s="77">
        <f t="shared" si="1"/>
        <v>0.58290748119737557</v>
      </c>
      <c r="H32" s="77">
        <v>0.82910199878466451</v>
      </c>
      <c r="I32" s="77">
        <f t="shared" si="2"/>
        <v>0.82910199878466451</v>
      </c>
      <c r="J32" s="76">
        <f>分析係数表!G35</f>
        <v>0.31372249083859299</v>
      </c>
      <c r="K32" s="78">
        <f t="shared" si="3"/>
        <v>0.26010794421798106</v>
      </c>
      <c r="L32" s="79"/>
      <c r="M32" s="80"/>
      <c r="N32" s="81">
        <f>分析係数表!H35</f>
        <v>5.8597345271264437E-2</v>
      </c>
      <c r="O32" s="82">
        <f t="shared" si="4"/>
        <v>0.88235719334730833</v>
      </c>
      <c r="P32" s="76">
        <f>分析係数表!C35</f>
        <v>0.95011559485855634</v>
      </c>
      <c r="Q32" s="82">
        <f t="shared" si="5"/>
        <v>0.83834132963490404</v>
      </c>
      <c r="R32" s="83">
        <v>1.1863279865566121</v>
      </c>
      <c r="S32" s="84">
        <f t="shared" si="6"/>
        <v>2.0154299853412767</v>
      </c>
      <c r="T32" s="85">
        <f>分析係数表!F35</f>
        <v>0.64312744830705182</v>
      </c>
      <c r="U32" s="86">
        <f t="shared" si="7"/>
        <v>1.2961783437140542</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投入係数表!Q33</f>
        <v>1.8877297565822156E-3</v>
      </c>
      <c r="E33" s="77">
        <f t="shared" si="0"/>
        <v>0.18877297565822157</v>
      </c>
      <c r="F33" s="76">
        <f>分析係数表!C36</f>
        <v>0.97036286861890209</v>
      </c>
      <c r="G33" s="77">
        <f t="shared" si="1"/>
        <v>0.18317828617743806</v>
      </c>
      <c r="H33" s="77">
        <v>0.34849865694708909</v>
      </c>
      <c r="I33" s="77">
        <f t="shared" si="2"/>
        <v>0.34849865694708909</v>
      </c>
      <c r="J33" s="76">
        <f>分析係数表!G36</f>
        <v>5.6132677862763138E-2</v>
      </c>
      <c r="K33" s="78">
        <f t="shared" si="3"/>
        <v>1.9562162846016553E-2</v>
      </c>
      <c r="L33" s="79"/>
      <c r="M33" s="80"/>
      <c r="N33" s="81">
        <f>分析係数表!H36</f>
        <v>0.19400338102244624</v>
      </c>
      <c r="O33" s="82">
        <f t="shared" si="4"/>
        <v>2.9212975090664943</v>
      </c>
      <c r="P33" s="76">
        <f>分析係数表!C36</f>
        <v>0.97036286861890209</v>
      </c>
      <c r="Q33" s="82">
        <f t="shared" si="5"/>
        <v>2.8347186309870165</v>
      </c>
      <c r="R33" s="83">
        <v>3.0246571429422375</v>
      </c>
      <c r="S33" s="84">
        <f t="shared" si="6"/>
        <v>3.3731557998893265</v>
      </c>
      <c r="T33" s="85">
        <f>分析係数表!F36</f>
        <v>0.84161253999423258</v>
      </c>
      <c r="U33" s="86">
        <f t="shared" si="7"/>
        <v>2.8388902205411335</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投入係数表!Q34</f>
        <v>1.5971187282662693E-2</v>
      </c>
      <c r="E34" s="77">
        <f t="shared" si="0"/>
        <v>1.5971187282662693</v>
      </c>
      <c r="F34" s="76">
        <f>分析係数表!C37</f>
        <v>0.51412455642849397</v>
      </c>
      <c r="G34" s="77">
        <f t="shared" si="1"/>
        <v>0.82111795773353613</v>
      </c>
      <c r="H34" s="77">
        <v>1.1074496126127757</v>
      </c>
      <c r="I34" s="77">
        <f t="shared" si="2"/>
        <v>1.1074496126127757</v>
      </c>
      <c r="J34" s="76">
        <f>分析係数表!G37</f>
        <v>0.38383420760226361</v>
      </c>
      <c r="K34" s="78">
        <f t="shared" si="3"/>
        <v>0.42507704451665856</v>
      </c>
      <c r="L34" s="79"/>
      <c r="M34" s="80"/>
      <c r="N34" s="81">
        <f>分析係数表!H37</f>
        <v>4.7982343549447456E-2</v>
      </c>
      <c r="O34" s="82">
        <f t="shared" si="4"/>
        <v>0.72251679301380756</v>
      </c>
      <c r="P34" s="76">
        <f>分析係数表!C37</f>
        <v>0.51412455642849397</v>
      </c>
      <c r="Q34" s="82">
        <f t="shared" si="5"/>
        <v>0.37146362572036179</v>
      </c>
      <c r="R34" s="83">
        <v>0.48816446104877381</v>
      </c>
      <c r="S34" s="84">
        <f t="shared" si="6"/>
        <v>1.5956140736615496</v>
      </c>
      <c r="T34" s="85">
        <f>分析係数表!F37</f>
        <v>0.64874544561874981</v>
      </c>
      <c r="U34" s="86">
        <f t="shared" si="7"/>
        <v>1.0351473632531107</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投入係数表!Q35</f>
        <v>6.7560854446100348E-3</v>
      </c>
      <c r="E35" s="77">
        <f t="shared" si="0"/>
        <v>0.67560854446100349</v>
      </c>
      <c r="F35" s="76">
        <f>分析係数表!C38</f>
        <v>0.46043954090550876</v>
      </c>
      <c r="G35" s="77">
        <f t="shared" si="1"/>
        <v>0.31107688804346345</v>
      </c>
      <c r="H35" s="77">
        <v>0.54003820926235524</v>
      </c>
      <c r="I35" s="77">
        <f t="shared" si="2"/>
        <v>0.54003820926235524</v>
      </c>
      <c r="J35" s="76">
        <f>分析係数表!G38</f>
        <v>0.15768289971091839</v>
      </c>
      <c r="K35" s="78">
        <f t="shared" si="3"/>
        <v>8.5154790791179921E-2</v>
      </c>
      <c r="L35" s="79"/>
      <c r="M35" s="80"/>
      <c r="N35" s="81">
        <f>分析係数表!H38</f>
        <v>4.3205084055974702E-2</v>
      </c>
      <c r="O35" s="82">
        <f t="shared" si="4"/>
        <v>0.65058095259238968</v>
      </c>
      <c r="P35" s="76">
        <f>分析係数表!C38</f>
        <v>0.46043954090550876</v>
      </c>
      <c r="Q35" s="82">
        <f t="shared" si="5"/>
        <v>0.29955319513350848</v>
      </c>
      <c r="R35" s="83">
        <v>0.44941371644321532</v>
      </c>
      <c r="S35" s="84">
        <f t="shared" si="6"/>
        <v>0.9894519257055705</v>
      </c>
      <c r="T35" s="85">
        <f>分析係数表!F38</f>
        <v>0.51649988881476538</v>
      </c>
      <c r="U35" s="86">
        <f t="shared" si="7"/>
        <v>0.51105180961448271</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投入係数表!Q36</f>
        <v>0</v>
      </c>
      <c r="E36" s="77">
        <f t="shared" si="0"/>
        <v>0</v>
      </c>
      <c r="F36" s="76">
        <f>分析係数表!C39</f>
        <v>1</v>
      </c>
      <c r="G36" s="77">
        <f t="shared" si="1"/>
        <v>0</v>
      </c>
      <c r="H36" s="77">
        <v>7.9329138111960656E-2</v>
      </c>
      <c r="I36" s="77">
        <f t="shared" si="2"/>
        <v>7.9329138111960656E-2</v>
      </c>
      <c r="J36" s="76">
        <f>分析係数表!G39</f>
        <v>0.35257837611217219</v>
      </c>
      <c r="K36" s="78">
        <f t="shared" si="3"/>
        <v>2.7969738693893319E-2</v>
      </c>
      <c r="L36" s="79"/>
      <c r="M36" s="80"/>
      <c r="N36" s="81">
        <f>分析係数表!H39</f>
        <v>3.7864320821463233E-3</v>
      </c>
      <c r="O36" s="82">
        <f t="shared" si="4"/>
        <v>5.701598885301757E-2</v>
      </c>
      <c r="P36" s="76">
        <f>分析係数表!C39</f>
        <v>1</v>
      </c>
      <c r="Q36" s="82">
        <f t="shared" si="5"/>
        <v>5.701598885301757E-2</v>
      </c>
      <c r="R36" s="83">
        <v>8.9410916453729117E-2</v>
      </c>
      <c r="S36" s="84">
        <f t="shared" si="6"/>
        <v>0.16874005456568977</v>
      </c>
      <c r="T36" s="85">
        <f>分析係数表!F39</f>
        <v>0.70335864349932453</v>
      </c>
      <c r="U36" s="86">
        <f t="shared" si="7"/>
        <v>0.11868477588332556</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投入係数表!Q37</f>
        <v>9.9354197714853452E-5</v>
      </c>
      <c r="E37" s="77">
        <f t="shared" si="0"/>
        <v>9.9354197714853452E-3</v>
      </c>
      <c r="F37" s="76">
        <f>分析係数表!C40</f>
        <v>0.88524546011567695</v>
      </c>
      <c r="G37" s="77">
        <f t="shared" si="1"/>
        <v>8.7952852470509386E-3</v>
      </c>
      <c r="H37" s="77">
        <v>1.5677412192448979E-2</v>
      </c>
      <c r="I37" s="77">
        <f t="shared" si="2"/>
        <v>1.5677412192448979E-2</v>
      </c>
      <c r="J37" s="76">
        <f>分析係数表!G40</f>
        <v>0.51249383412021698</v>
      </c>
      <c r="K37" s="78">
        <f t="shared" si="3"/>
        <v>8.0345770835912149E-3</v>
      </c>
      <c r="L37" s="79"/>
      <c r="M37" s="80"/>
      <c r="N37" s="81">
        <f>分析係数表!H40</f>
        <v>3.2436684093541619E-2</v>
      </c>
      <c r="O37" s="82">
        <f t="shared" si="4"/>
        <v>0.48843068582333876</v>
      </c>
      <c r="P37" s="76">
        <f>分析係数表!C40</f>
        <v>0.88524546011567695</v>
      </c>
      <c r="Q37" s="82">
        <f t="shared" si="5"/>
        <v>0.43238104720629716</v>
      </c>
      <c r="R37" s="83">
        <v>0.43571566870410799</v>
      </c>
      <c r="S37" s="84">
        <f t="shared" si="6"/>
        <v>0.451393080896557</v>
      </c>
      <c r="T37" s="85">
        <f>分析係数表!F40</f>
        <v>0.70839968994433089</v>
      </c>
      <c r="U37" s="86">
        <f t="shared" si="7"/>
        <v>0.31976671855013727</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投入係数表!Q38</f>
        <v>0</v>
      </c>
      <c r="E38" s="77">
        <f t="shared" si="0"/>
        <v>0</v>
      </c>
      <c r="F38" s="76">
        <f>分析係数表!C41</f>
        <v>0.76732784646536523</v>
      </c>
      <c r="G38" s="77">
        <f t="shared" si="1"/>
        <v>0</v>
      </c>
      <c r="H38" s="77">
        <v>2.0583834968238676E-3</v>
      </c>
      <c r="I38" s="77">
        <f t="shared" si="2"/>
        <v>2.0583834968238676E-3</v>
      </c>
      <c r="J38" s="76">
        <f>分析係数表!G41</f>
        <v>0.44330293713737212</v>
      </c>
      <c r="K38" s="78">
        <f t="shared" si="3"/>
        <v>9.1248744989711524E-4</v>
      </c>
      <c r="L38" s="79"/>
      <c r="M38" s="80"/>
      <c r="N38" s="81">
        <f>分析係数表!H41</f>
        <v>5.3196318442225214E-2</v>
      </c>
      <c r="O38" s="82">
        <f t="shared" si="4"/>
        <v>0.8010286817568425</v>
      </c>
      <c r="P38" s="76">
        <f>分析係数表!C41</f>
        <v>0.76732784646536523</v>
      </c>
      <c r="Q38" s="82">
        <f t="shared" si="5"/>
        <v>0.61465161332946838</v>
      </c>
      <c r="R38" s="83">
        <v>0.6259184012306882</v>
      </c>
      <c r="S38" s="84">
        <f t="shared" si="6"/>
        <v>0.62797678472751206</v>
      </c>
      <c r="T38" s="85">
        <f>分析係数表!F41</f>
        <v>0.5479013319521201</v>
      </c>
      <c r="U38" s="86">
        <f t="shared" si="7"/>
        <v>0.34406931678721364</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投入係数表!Q39</f>
        <v>2.185792349726776E-3</v>
      </c>
      <c r="E39" s="77">
        <f>$C$19*D39</f>
        <v>0.21857923497267759</v>
      </c>
      <c r="F39" s="76">
        <f>分析係数表!C42</f>
        <v>0.61896115066660296</v>
      </c>
      <c r="G39" s="77">
        <f>E39*F39</f>
        <v>0.13529205479051432</v>
      </c>
      <c r="H39" s="77">
        <v>0.14994897239415045</v>
      </c>
      <c r="I39" s="77">
        <f>C39+H39</f>
        <v>0.14994897239415045</v>
      </c>
      <c r="J39" s="76">
        <f>分析係数表!G42</f>
        <v>0.48521299417713759</v>
      </c>
      <c r="K39" s="78">
        <f>I39*J39</f>
        <v>7.2757189869150682E-2</v>
      </c>
      <c r="L39" s="79"/>
      <c r="M39" s="80"/>
      <c r="N39" s="81">
        <f>分析係数表!H42</f>
        <v>1.2030804871176784E-2</v>
      </c>
      <c r="O39" s="82">
        <f t="shared" si="4"/>
        <v>0.18115952473100166</v>
      </c>
      <c r="P39" s="76">
        <f>分析係数表!C42</f>
        <v>0.61896115066660296</v>
      </c>
      <c r="Q39" s="82">
        <f>O39*P39</f>
        <v>0.11213070788171571</v>
      </c>
      <c r="R39" s="83">
        <v>0.12114328410985151</v>
      </c>
      <c r="S39" s="84">
        <f>I39+R39</f>
        <v>0.27109225650400193</v>
      </c>
      <c r="T39" s="85">
        <f>分析係数表!F42</f>
        <v>0.55654305853509045</v>
      </c>
      <c r="U39" s="86">
        <f>S39*T39</f>
        <v>0.15087451357991649</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投入係数表!Q40</f>
        <v>3.6761053154495779E-2</v>
      </c>
      <c r="E40" s="77">
        <f>$C$19*D40</f>
        <v>3.6761053154495777</v>
      </c>
      <c r="F40" s="76">
        <f>分析係数表!C43</f>
        <v>0.5789580681381028</v>
      </c>
      <c r="G40" s="77">
        <f>E40*F40</f>
        <v>2.1283108317048987</v>
      </c>
      <c r="H40" s="77">
        <v>2.868872577990039</v>
      </c>
      <c r="I40" s="77">
        <f>C40+H40</f>
        <v>2.868872577990039</v>
      </c>
      <c r="J40" s="76">
        <f>分析係数表!G43</f>
        <v>0.34272082878953108</v>
      </c>
      <c r="K40" s="78">
        <f>I40*J40</f>
        <v>0.98322238762030478</v>
      </c>
      <c r="L40" s="79"/>
      <c r="M40" s="80"/>
      <c r="N40" s="81">
        <f>分析係数表!H43</f>
        <v>3.3445512318817892E-2</v>
      </c>
      <c r="O40" s="82">
        <f t="shared" si="4"/>
        <v>0.503621593146931</v>
      </c>
      <c r="P40" s="76">
        <f>分析係数表!C43</f>
        <v>0.5789580681381028</v>
      </c>
      <c r="Q40" s="82">
        <f>O40*P40</f>
        <v>0.29157578464098077</v>
      </c>
      <c r="R40" s="83">
        <v>0.70513247936197665</v>
      </c>
      <c r="S40" s="84">
        <f>I40+R40</f>
        <v>3.5740050573520157</v>
      </c>
      <c r="T40" s="85">
        <f>分析係数表!F43</f>
        <v>0.5990685205379862</v>
      </c>
      <c r="U40" s="86">
        <f>S40*T40</f>
        <v>2.1410739221031525</v>
      </c>
      <c r="V40" s="87">
        <f>分析係数表!D43</f>
        <v>0.10839694656488549</v>
      </c>
      <c r="W40" s="167">
        <f>ROUND(S40*V40,0)</f>
        <v>0</v>
      </c>
      <c r="X40" s="76">
        <f>分析係数表!E43</f>
        <v>8.9508360596146849E-2</v>
      </c>
      <c r="Y40" s="166">
        <f>ROUND(S40*X40,0)</f>
        <v>0</v>
      </c>
    </row>
    <row r="41" spans="1:25" x14ac:dyDescent="0.2">
      <c r="A41" s="6" t="s">
        <v>341</v>
      </c>
      <c r="B41" s="5" t="s">
        <v>42</v>
      </c>
      <c r="C41" s="90"/>
      <c r="D41" s="76">
        <f>投入係数表!Q41</f>
        <v>1.2419274714356682E-4</v>
      </c>
      <c r="E41" s="77">
        <f>$C$19*D41</f>
        <v>1.2419274714356682E-2</v>
      </c>
      <c r="F41" s="76">
        <f>分析係数表!C44</f>
        <v>0.63630612597919289</v>
      </c>
      <c r="G41" s="77">
        <f>E41*F41</f>
        <v>7.9024605809636488E-3</v>
      </c>
      <c r="H41" s="77">
        <v>1.5281997875709824E-2</v>
      </c>
      <c r="I41" s="77">
        <f>C41+H41</f>
        <v>1.5281997875709824E-2</v>
      </c>
      <c r="J41" s="76">
        <f>分析係数表!G44</f>
        <v>0.27264053101016389</v>
      </c>
      <c r="K41" s="78">
        <f>I41*J41</f>
        <v>4.166492015729723E-3</v>
      </c>
      <c r="L41" s="79"/>
      <c r="M41" s="80"/>
      <c r="N41" s="81">
        <f>分析係数表!H44</f>
        <v>0.11349043608928404</v>
      </c>
      <c r="O41" s="82">
        <f t="shared" si="4"/>
        <v>1.7089358262892154</v>
      </c>
      <c r="P41" s="76">
        <f>分析係数表!C44</f>
        <v>0.63630612597919289</v>
      </c>
      <c r="Q41" s="82">
        <f>O41*P41</f>
        <v>1.0874063351731416</v>
      </c>
      <c r="R41" s="83">
        <v>1.1087432845372382</v>
      </c>
      <c r="S41" s="84">
        <f>I41+R41</f>
        <v>1.124025282412948</v>
      </c>
      <c r="T41" s="85">
        <f>分析係数表!F44</f>
        <v>0.52896909354905619</v>
      </c>
      <c r="U41" s="86">
        <f>S41*T41</f>
        <v>0.59457463476419903</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投入係数表!Q42</f>
        <v>7.4515648286140089E-4</v>
      </c>
      <c r="E42" s="77">
        <f>$C$19*D42</f>
        <v>7.4515648286140088E-2</v>
      </c>
      <c r="F42" s="76">
        <f>分析係数表!C45</f>
        <v>1</v>
      </c>
      <c r="G42" s="77">
        <f>E42*F42</f>
        <v>7.4515648286140088E-2</v>
      </c>
      <c r="H42" s="77">
        <v>0.10231625702756733</v>
      </c>
      <c r="I42" s="77">
        <f>C42+H42</f>
        <v>0.10231625702756733</v>
      </c>
      <c r="J42" s="76">
        <f>分析係数表!G45</f>
        <v>0</v>
      </c>
      <c r="K42" s="78">
        <f>I42*J42</f>
        <v>0</v>
      </c>
      <c r="L42" s="79"/>
      <c r="M42" s="80"/>
      <c r="N42" s="81">
        <f>分析係数表!H45</f>
        <v>0</v>
      </c>
      <c r="O42" s="82">
        <f t="shared" si="4"/>
        <v>0</v>
      </c>
      <c r="P42" s="76">
        <f>分析係数表!C45</f>
        <v>1</v>
      </c>
      <c r="Q42" s="82">
        <f>O42*P42</f>
        <v>0</v>
      </c>
      <c r="R42" s="83">
        <v>2.1484102630582515E-2</v>
      </c>
      <c r="S42" s="84">
        <f>I42+R42</f>
        <v>0.12380035965814984</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投入係数表!Q43</f>
        <v>8.4202682563338307E-3</v>
      </c>
      <c r="E43" s="77">
        <f>$C$19*D43</f>
        <v>0.84202682563338305</v>
      </c>
      <c r="F43" s="76">
        <f>分析係数表!C46</f>
        <v>0.4351527731358511</v>
      </c>
      <c r="G43" s="77">
        <f>E43*F43</f>
        <v>0.36641030822914439</v>
      </c>
      <c r="H43" s="77">
        <v>0.41838062565620943</v>
      </c>
      <c r="I43" s="77">
        <f>C43+H43</f>
        <v>0.41838062565620943</v>
      </c>
      <c r="J43" s="76">
        <f>分析係数表!G46</f>
        <v>9.2768120033880526E-3</v>
      </c>
      <c r="K43" s="78">
        <f>I43*J43</f>
        <v>3.8812384100725271E-3</v>
      </c>
      <c r="L43" s="79"/>
      <c r="M43" s="80"/>
      <c r="N43" s="81">
        <f>分析係数表!H46</f>
        <v>2.189916413611746E-2</v>
      </c>
      <c r="O43" s="82">
        <f t="shared" si="4"/>
        <v>0.32975700374044742</v>
      </c>
      <c r="P43" s="76">
        <f>分析係数表!C46</f>
        <v>0.4351527731358511</v>
      </c>
      <c r="Q43" s="82">
        <f>O43*P43</f>
        <v>0.14349467463862492</v>
      </c>
      <c r="R43" s="83">
        <v>0.17085033822685419</v>
      </c>
      <c r="S43" s="84">
        <f>I43+R43</f>
        <v>0.58923096388306362</v>
      </c>
      <c r="T43" s="85">
        <f>分析係数表!F46</f>
        <v>0.31347557778405194</v>
      </c>
      <c r="U43" s="86">
        <f>S43*T43</f>
        <v>0.1847095168514972</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投入係数表!Q44</f>
        <v>0.57163437655240934</v>
      </c>
      <c r="E44" s="91">
        <f>SUM(E5:E43)</f>
        <v>57.163437655240926</v>
      </c>
      <c r="F44" s="92">
        <f>分析係数表!C47</f>
        <v>0.50215200620282352</v>
      </c>
      <c r="G44" s="91">
        <f>SUM(G5:G43)</f>
        <v>17.291246019376679</v>
      </c>
      <c r="H44" s="91">
        <f>SUM(H5:H43)</f>
        <v>22.18072752363712</v>
      </c>
      <c r="I44" s="91">
        <f>SUM(I5:I43)</f>
        <v>122.1807275236371</v>
      </c>
      <c r="J44" s="92">
        <f>分析係数表!G47</f>
        <v>0.20854392305328981</v>
      </c>
      <c r="K44" s="93">
        <f>SUM(K5:K43)</f>
        <v>24.003143708639492</v>
      </c>
      <c r="L44" s="94">
        <f>最終需要_まとめ!$L$33</f>
        <v>0.62733333333333341</v>
      </c>
      <c r="M44" s="91">
        <f>K44*L44</f>
        <v>15.057972153219843</v>
      </c>
      <c r="N44" s="95">
        <f>分析係数表!H47</f>
        <v>1</v>
      </c>
      <c r="O44" s="96">
        <f>SUM(O5:O43)</f>
        <v>15.057972153219843</v>
      </c>
      <c r="P44" s="92">
        <f>分析係数表!C47</f>
        <v>0.50215200620282352</v>
      </c>
      <c r="Q44" s="96">
        <f>SUM(Q5:Q43)</f>
        <v>9.0491527575274446</v>
      </c>
      <c r="R44" s="91">
        <f>SUM(R5:R43)</f>
        <v>10.961074669744519</v>
      </c>
      <c r="S44" s="97">
        <f>SUM(S5:S43)</f>
        <v>133.14180219338164</v>
      </c>
      <c r="T44" s="98">
        <f>分析係数表!F47</f>
        <v>0.44541069554230517</v>
      </c>
      <c r="U44" s="99">
        <f>SUM(U5:U43)</f>
        <v>57.885533865894061</v>
      </c>
      <c r="V44" s="100">
        <f>分析係数表!D47</f>
        <v>5.4742347785855433E-2</v>
      </c>
      <c r="W44" s="164">
        <f>SUM(W5:W43)</f>
        <v>8</v>
      </c>
      <c r="X44" s="92">
        <f>分析係数表!E47</f>
        <v>4.5721861365849166E-2</v>
      </c>
      <c r="Y44" s="165">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298</v>
      </c>
      <c r="S2" s="3" t="s">
        <v>153</v>
      </c>
      <c r="U2" s="64" t="s">
        <v>210</v>
      </c>
      <c r="W2" s="3" t="s">
        <v>130</v>
      </c>
      <c r="Y2" s="3" t="s">
        <v>154</v>
      </c>
    </row>
    <row r="3" spans="1:25" ht="44" x14ac:dyDescent="0.2">
      <c r="B3" s="65"/>
      <c r="C3" s="66" t="s">
        <v>228</v>
      </c>
      <c r="D3" s="66" t="s">
        <v>312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投入係数表!R5</f>
        <v>0</v>
      </c>
      <c r="E5" s="77">
        <f t="shared" ref="E5:E38" si="0">$C$20*D5</f>
        <v>0</v>
      </c>
      <c r="F5" s="76">
        <f>分析係数表!C8</f>
        <v>8.4659786601364306E-2</v>
      </c>
      <c r="G5" s="77">
        <f t="shared" ref="G5:G38" si="1">E5*F5</f>
        <v>0</v>
      </c>
      <c r="H5" s="77">
        <f t="array" ref="H5:H43">MMULT(逆行列係数!C5:AO43,'16'!G5:G43)</f>
        <v>4.5156378503516701E-4</v>
      </c>
      <c r="I5" s="77">
        <f t="shared" ref="I5:I38" si="2">C5+H5</f>
        <v>4.5156378503516701E-4</v>
      </c>
      <c r="J5" s="76">
        <f>分析係数表!G8</f>
        <v>0.11977611940298508</v>
      </c>
      <c r="K5" s="78">
        <f t="shared" ref="K5:K38" si="3">I5*J5</f>
        <v>5.408655783443605E-5</v>
      </c>
      <c r="L5" s="79" t="s">
        <v>184</v>
      </c>
      <c r="M5" s="80" t="s">
        <v>184</v>
      </c>
      <c r="N5" s="81">
        <f>分析係数表!H8</f>
        <v>1.0788748708637261E-2</v>
      </c>
      <c r="O5" s="82">
        <f t="shared" ref="O5:O43" si="4">$M$44*N5</f>
        <v>0.17344562867896002</v>
      </c>
      <c r="P5" s="76">
        <f>分析係数表!C8</f>
        <v>8.4659786601364306E-2</v>
      </c>
      <c r="Q5" s="82">
        <f t="shared" ref="Q5:Q38" si="5">O5*P5</f>
        <v>1.4683869910900227E-2</v>
      </c>
      <c r="R5" s="83">
        <f t="array" ref="R5:R43">MMULT(逆行列係数!C5:AO43,'16'!Q5:Q43)</f>
        <v>1.9063067265234521E-2</v>
      </c>
      <c r="S5" s="84">
        <f t="shared" ref="S5:S38" si="6">I5+R5</f>
        <v>1.9514631050269689E-2</v>
      </c>
      <c r="T5" s="85">
        <f>分析係数表!F8</f>
        <v>0.4513681592039801</v>
      </c>
      <c r="U5" s="86">
        <f t="shared" ref="U5:U38" si="7">S5*T5</f>
        <v>8.8082830947050616E-3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投入係数表!R6</f>
        <v>0</v>
      </c>
      <c r="E6" s="77">
        <f t="shared" si="0"/>
        <v>0</v>
      </c>
      <c r="F6" s="76">
        <f>分析係数表!C9</f>
        <v>0.31916038751345532</v>
      </c>
      <c r="G6" s="77">
        <f t="shared" si="1"/>
        <v>0</v>
      </c>
      <c r="H6" s="77">
        <v>1.7212027920010195E-4</v>
      </c>
      <c r="I6" s="77">
        <f t="shared" si="2"/>
        <v>1.7212027920010195E-4</v>
      </c>
      <c r="J6" s="76">
        <f>分析係数表!G9</f>
        <v>0.24726134585289514</v>
      </c>
      <c r="K6" s="78">
        <f t="shared" si="3"/>
        <v>4.255869188359328E-5</v>
      </c>
      <c r="L6" s="79"/>
      <c r="M6" s="80"/>
      <c r="N6" s="81">
        <f>分析係数表!H9</f>
        <v>5.7211282597126128E-4</v>
      </c>
      <c r="O6" s="82">
        <f t="shared" si="4"/>
        <v>9.1975882890329898E-3</v>
      </c>
      <c r="P6" s="76">
        <f>分析係数表!C9</f>
        <v>0.31916038751345532</v>
      </c>
      <c r="Q6" s="82">
        <f t="shared" si="5"/>
        <v>2.9355058425169877E-3</v>
      </c>
      <c r="R6" s="83">
        <v>3.5678509553573913E-3</v>
      </c>
      <c r="S6" s="84">
        <f t="shared" si="6"/>
        <v>3.7399712345574931E-3</v>
      </c>
      <c r="T6" s="85">
        <f>分析係数表!F9</f>
        <v>0.67449139280125192</v>
      </c>
      <c r="U6" s="86">
        <f t="shared" si="7"/>
        <v>2.5225784070333013E-3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投入係数表!R7</f>
        <v>0</v>
      </c>
      <c r="E7" s="77">
        <f t="shared" si="0"/>
        <v>0</v>
      </c>
      <c r="F7" s="76">
        <f>分析係数表!C10</f>
        <v>0.62166360683519284</v>
      </c>
      <c r="G7" s="77">
        <f t="shared" si="1"/>
        <v>0</v>
      </c>
      <c r="H7" s="77">
        <v>5.2343155985006744E-4</v>
      </c>
      <c r="I7" s="77">
        <f t="shared" si="2"/>
        <v>5.2343155985006744E-4</v>
      </c>
      <c r="J7" s="76">
        <f>分析係数表!G10</f>
        <v>0.1793598233995585</v>
      </c>
      <c r="K7" s="78">
        <f t="shared" si="3"/>
        <v>9.3882592136463526E-5</v>
      </c>
      <c r="L7" s="79"/>
      <c r="M7" s="80"/>
      <c r="N7" s="81">
        <f>分析係数表!H10</f>
        <v>1.0737876843126819E-3</v>
      </c>
      <c r="O7" s="82">
        <f t="shared" si="4"/>
        <v>1.7262778567104325E-2</v>
      </c>
      <c r="P7" s="76">
        <f>分析係数表!C10</f>
        <v>0.62166360683519284</v>
      </c>
      <c r="Q7" s="82">
        <f t="shared" si="5"/>
        <v>1.0731641188023337E-2</v>
      </c>
      <c r="R7" s="83">
        <v>1.6968805800236044E-2</v>
      </c>
      <c r="S7" s="84">
        <f t="shared" si="6"/>
        <v>1.7492237360086111E-2</v>
      </c>
      <c r="T7" s="85">
        <f>分析係数表!F10</f>
        <v>0.51894775570272256</v>
      </c>
      <c r="U7" s="86">
        <f t="shared" si="7"/>
        <v>9.0775573202360044E-3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投入係数表!R8</f>
        <v>5.6658828862007423E-5</v>
      </c>
      <c r="E8" s="77">
        <f t="shared" si="0"/>
        <v>5.6658828862007427E-3</v>
      </c>
      <c r="F8" s="76">
        <f>分析係数表!C11</f>
        <v>1.1338376983330734E-2</v>
      </c>
      <c r="G8" s="77">
        <f t="shared" si="1"/>
        <v>6.4241916107146005E-5</v>
      </c>
      <c r="H8" s="77">
        <v>9.8447693206504192E-3</v>
      </c>
      <c r="I8" s="77">
        <f t="shared" si="2"/>
        <v>9.8447693206504192E-3</v>
      </c>
      <c r="J8" s="76">
        <f>分析係数表!G11</f>
        <v>0.33809183916250296</v>
      </c>
      <c r="K8" s="78">
        <f t="shared" si="3"/>
        <v>3.3284361657492851E-3</v>
      </c>
      <c r="L8" s="79"/>
      <c r="M8" s="80"/>
      <c r="N8" s="81">
        <f>分析係数表!H11</f>
        <v>-1.9566102119400181E-5</v>
      </c>
      <c r="O8" s="82">
        <f t="shared" si="4"/>
        <v>-3.145550030449039E-4</v>
      </c>
      <c r="P8" s="76">
        <f>分析係数表!C11</f>
        <v>1.1338376983330734E-2</v>
      </c>
      <c r="Q8" s="82">
        <f t="shared" si="5"/>
        <v>-3.5665432065158671E-6</v>
      </c>
      <c r="R8" s="83">
        <v>2.4116513256746339E-3</v>
      </c>
      <c r="S8" s="84">
        <f t="shared" si="6"/>
        <v>1.2256420646325053E-2</v>
      </c>
      <c r="T8" s="85">
        <f>分析係数表!F11</f>
        <v>0.55864858434451581</v>
      </c>
      <c r="U8" s="86">
        <f t="shared" si="7"/>
        <v>6.8470320432003863E-3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投入係数表!R9</f>
        <v>0</v>
      </c>
      <c r="E9" s="77">
        <f t="shared" si="0"/>
        <v>0</v>
      </c>
      <c r="F9" s="76">
        <f>分析係数表!C12</f>
        <v>8.477574226152873E-2</v>
      </c>
      <c r="G9" s="77">
        <f t="shared" si="1"/>
        <v>0</v>
      </c>
      <c r="H9" s="77">
        <v>4.4811076788990188E-4</v>
      </c>
      <c r="I9" s="77">
        <f t="shared" si="2"/>
        <v>4.4811076788990188E-4</v>
      </c>
      <c r="J9" s="76">
        <f>分析係数表!G12</f>
        <v>0.1365084958708076</v>
      </c>
      <c r="K9" s="78">
        <f t="shared" si="3"/>
        <v>6.1170926908163097E-5</v>
      </c>
      <c r="L9" s="79"/>
      <c r="M9" s="80"/>
      <c r="N9" s="81">
        <f>分析係数表!H12</f>
        <v>8.9702751776602072E-2</v>
      </c>
      <c r="O9" s="82">
        <f t="shared" si="4"/>
        <v>1.4421088669596664</v>
      </c>
      <c r="P9" s="76">
        <f>分析係数表!C12</f>
        <v>8.477574226152873E-2</v>
      </c>
      <c r="Q9" s="82">
        <f t="shared" si="5"/>
        <v>0.12225584961843791</v>
      </c>
      <c r="R9" s="83">
        <v>0.13870208043664847</v>
      </c>
      <c r="S9" s="84">
        <f t="shared" si="6"/>
        <v>0.13915019120453836</v>
      </c>
      <c r="T9" s="85">
        <f>分析係数表!F12</f>
        <v>0.34033278686012841</v>
      </c>
      <c r="U9" s="86">
        <f t="shared" si="7"/>
        <v>4.7357372364760272E-2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投入係数表!R10</f>
        <v>1.3881413071191819E-3</v>
      </c>
      <c r="E10" s="77">
        <f t="shared" si="0"/>
        <v>0.1388141307119182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0.22892054901595923</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投入係数表!R11</f>
        <v>1.1898354061021558E-3</v>
      </c>
      <c r="E11" s="77">
        <f t="shared" si="0"/>
        <v>0.11898354061021559</v>
      </c>
      <c r="F11" s="76">
        <f>分析係数表!C14</f>
        <v>0.10751143043762246</v>
      </c>
      <c r="G11" s="77">
        <f t="shared" si="1"/>
        <v>1.279209064953722E-2</v>
      </c>
      <c r="H11" s="77">
        <v>3.4266034449734875E-2</v>
      </c>
      <c r="I11" s="77">
        <f t="shared" si="2"/>
        <v>3.4266034449734875E-2</v>
      </c>
      <c r="J11" s="76">
        <f>分析係数表!G14</f>
        <v>0.16229985443959244</v>
      </c>
      <c r="K11" s="78">
        <f t="shared" si="3"/>
        <v>5.5613724034140298E-3</v>
      </c>
      <c r="L11" s="79"/>
      <c r="M11" s="80"/>
      <c r="N11" s="81">
        <f>分析係数表!H14</f>
        <v>1.1512694487055067E-3</v>
      </c>
      <c r="O11" s="82">
        <f t="shared" si="4"/>
        <v>1.8508416379162146E-2</v>
      </c>
      <c r="P11" s="76">
        <f>分析係数表!C14</f>
        <v>0.10751143043762246</v>
      </c>
      <c r="Q11" s="82">
        <f t="shared" si="5"/>
        <v>1.989866320058843E-3</v>
      </c>
      <c r="R11" s="83">
        <v>1.1787716564895049E-2</v>
      </c>
      <c r="S11" s="84">
        <f t="shared" si="6"/>
        <v>4.6053751014629926E-2</v>
      </c>
      <c r="T11" s="85">
        <f>分析係数表!F14</f>
        <v>0.30163027656477437</v>
      </c>
      <c r="U11" s="86">
        <f t="shared" si="7"/>
        <v>1.3891205655388083E-2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投入係数表!R12</f>
        <v>4.1360945069265414E-3</v>
      </c>
      <c r="E12" s="77">
        <f t="shared" si="0"/>
        <v>0.41360945069265415</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0.132213758879834</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投入係数表!R13</f>
        <v>1.0765177483781411E-3</v>
      </c>
      <c r="E13" s="77">
        <f t="shared" si="0"/>
        <v>0.1076517748378141</v>
      </c>
      <c r="F13" s="76">
        <f>分析係数表!C16</f>
        <v>7.3204631810756426E-2</v>
      </c>
      <c r="G13" s="77">
        <f t="shared" si="1"/>
        <v>7.8806085407766343E-3</v>
      </c>
      <c r="H13" s="77">
        <v>2.6561022206943459E-2</v>
      </c>
      <c r="I13" s="77">
        <f t="shared" si="2"/>
        <v>2.6561022206943459E-2</v>
      </c>
      <c r="J13" s="76">
        <f>分析係数表!G16</f>
        <v>3.3405954974582423E-2</v>
      </c>
      <c r="K13" s="78">
        <f t="shared" si="3"/>
        <v>8.8729631192403704E-4</v>
      </c>
      <c r="L13" s="79"/>
      <c r="M13" s="80"/>
      <c r="N13" s="81">
        <f>分析係数表!H16</f>
        <v>1.6620229784303289E-2</v>
      </c>
      <c r="O13" s="82">
        <f t="shared" si="4"/>
        <v>0.26719560178646318</v>
      </c>
      <c r="P13" s="76">
        <f>分析係数表!C16</f>
        <v>7.3204631810756426E-2</v>
      </c>
      <c r="Q13" s="82">
        <f t="shared" si="5"/>
        <v>1.9559955650231529E-2</v>
      </c>
      <c r="R13" s="83">
        <v>2.4974930974783826E-2</v>
      </c>
      <c r="S13" s="84">
        <f t="shared" si="6"/>
        <v>5.1535953181727281E-2</v>
      </c>
      <c r="T13" s="85">
        <f>分析係数表!F16</f>
        <v>0.2888106809675437</v>
      </c>
      <c r="U13" s="86">
        <f t="shared" si="7"/>
        <v>1.4884133732726106E-2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投入係数表!R14</f>
        <v>2.121873140882178E-2</v>
      </c>
      <c r="E14" s="77">
        <f t="shared" si="0"/>
        <v>2.1218731408821778</v>
      </c>
      <c r="F14" s="76">
        <f>分析係数表!C17</f>
        <v>9.4677137870855188E-2</v>
      </c>
      <c r="G14" s="77">
        <f t="shared" si="1"/>
        <v>0.20089287590376648</v>
      </c>
      <c r="H14" s="77">
        <v>0.22565205724961138</v>
      </c>
      <c r="I14" s="77">
        <f t="shared" si="2"/>
        <v>0.22565205724961138</v>
      </c>
      <c r="J14" s="76">
        <f>分析係数表!G17</f>
        <v>0.22277835489659081</v>
      </c>
      <c r="K14" s="78">
        <f t="shared" si="3"/>
        <v>5.0270394093099753E-2</v>
      </c>
      <c r="L14" s="79"/>
      <c r="M14" s="80"/>
      <c r="N14" s="81">
        <f>分析係数表!H17</f>
        <v>2.9857871834204678E-3</v>
      </c>
      <c r="O14" s="82">
        <f t="shared" si="4"/>
        <v>4.8001093464652339E-2</v>
      </c>
      <c r="P14" s="76">
        <f>分析係数表!C17</f>
        <v>9.4677137870855188E-2</v>
      </c>
      <c r="Q14" s="82">
        <f t="shared" si="5"/>
        <v>4.5446061439046951E-3</v>
      </c>
      <c r="R14" s="83">
        <v>1.0810019256283665E-2</v>
      </c>
      <c r="S14" s="84">
        <f t="shared" si="6"/>
        <v>0.23646207650589504</v>
      </c>
      <c r="T14" s="85">
        <f>分析係数表!F17</f>
        <v>0.35642648030975543</v>
      </c>
      <c r="U14" s="86">
        <f t="shared" si="7"/>
        <v>8.4281345655732282E-2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投入係数表!R15</f>
        <v>4.5327063089605941E-3</v>
      </c>
      <c r="E15" s="77">
        <f t="shared" si="0"/>
        <v>0.4532706308960594</v>
      </c>
      <c r="F15" s="76">
        <f>分析係数表!C18</f>
        <v>9.0734209682590605E-2</v>
      </c>
      <c r="G15" s="77">
        <f t="shared" si="1"/>
        <v>4.1127152466683185E-2</v>
      </c>
      <c r="H15" s="77">
        <v>4.9397583711344492E-2</v>
      </c>
      <c r="I15" s="77">
        <f t="shared" si="2"/>
        <v>4.9397583711344492E-2</v>
      </c>
      <c r="J15" s="76">
        <f>分析係数表!G18</f>
        <v>0.21565293431791682</v>
      </c>
      <c r="K15" s="78">
        <f t="shared" si="3"/>
        <v>1.0652733875566372E-2</v>
      </c>
      <c r="L15" s="79"/>
      <c r="M15" s="80"/>
      <c r="N15" s="81">
        <f>分析係数表!H18</f>
        <v>4.3984597564411608E-4</v>
      </c>
      <c r="O15" s="82">
        <f t="shared" si="4"/>
        <v>7.0711964684494399E-3</v>
      </c>
      <c r="P15" s="76">
        <f>分析係数表!C18</f>
        <v>9.0734209682590605E-2</v>
      </c>
      <c r="Q15" s="82">
        <f t="shared" si="5"/>
        <v>6.4159942307508567E-4</v>
      </c>
      <c r="R15" s="83">
        <v>1.8563266931033843E-3</v>
      </c>
      <c r="S15" s="84">
        <f t="shared" si="6"/>
        <v>5.1253910404447878E-2</v>
      </c>
      <c r="T15" s="85">
        <f>分析係数表!F18</f>
        <v>0.45924018655266224</v>
      </c>
      <c r="U15" s="86">
        <f t="shared" si="7"/>
        <v>2.3537855375692078E-2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投入係数表!R16</f>
        <v>9.5555114875775518E-2</v>
      </c>
      <c r="E16" s="77">
        <f t="shared" si="0"/>
        <v>9.5555114875775526</v>
      </c>
      <c r="F16" s="76">
        <f>分析係数表!C19</f>
        <v>0.38367313932924796</v>
      </c>
      <c r="G16" s="77">
        <f t="shared" si="1"/>
        <v>3.6661930903355717</v>
      </c>
      <c r="H16" s="77">
        <v>4.7504737780981996</v>
      </c>
      <c r="I16" s="77">
        <f t="shared" si="2"/>
        <v>4.7504737780981996</v>
      </c>
      <c r="J16" s="76">
        <f>分析係数表!G19</f>
        <v>5.766363928853338E-2</v>
      </c>
      <c r="K16" s="78">
        <f t="shared" si="3"/>
        <v>0.27392960638989095</v>
      </c>
      <c r="L16" s="79"/>
      <c r="M16" s="80"/>
      <c r="N16" s="81">
        <f>分析係数表!H19</f>
        <v>-1.1191810412296904E-4</v>
      </c>
      <c r="O16" s="82">
        <f t="shared" si="4"/>
        <v>-1.7992546174168504E-3</v>
      </c>
      <c r="P16" s="76">
        <f>分析係数表!C19</f>
        <v>0.38367313932924796</v>
      </c>
      <c r="Q16" s="82">
        <f t="shared" si="5"/>
        <v>-6.9032566751696801E-4</v>
      </c>
      <c r="R16" s="83">
        <v>6.1619690423736582E-3</v>
      </c>
      <c r="S16" s="84">
        <f t="shared" si="6"/>
        <v>4.7566357471405736</v>
      </c>
      <c r="T16" s="85">
        <f>分析係数表!F19</f>
        <v>0.24005843022564122</v>
      </c>
      <c r="U16" s="86">
        <f t="shared" si="7"/>
        <v>1.1418705106137361</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投入係数表!R17</f>
        <v>2.0170543074874644E-2</v>
      </c>
      <c r="E17" s="77">
        <f t="shared" si="0"/>
        <v>2.0170543074874643</v>
      </c>
      <c r="F17" s="76">
        <f>分析係数表!C20</f>
        <v>5.6760594962254274E-2</v>
      </c>
      <c r="G17" s="77">
        <f t="shared" si="1"/>
        <v>0.11448920256416625</v>
      </c>
      <c r="H17" s="77">
        <v>0.13316844345164797</v>
      </c>
      <c r="I17" s="77">
        <f t="shared" si="2"/>
        <v>0.13316844345164797</v>
      </c>
      <c r="J17" s="76">
        <f>分析係数表!G20</f>
        <v>0.10000544691976687</v>
      </c>
      <c r="K17" s="78">
        <f t="shared" si="3"/>
        <v>1.3317569702991756E-2</v>
      </c>
      <c r="L17" s="79"/>
      <c r="M17" s="80"/>
      <c r="N17" s="81">
        <f>分析係数表!H20</f>
        <v>5.4785085934320511E-4</v>
      </c>
      <c r="O17" s="82">
        <f t="shared" si="4"/>
        <v>8.807540085257309E-3</v>
      </c>
      <c r="P17" s="76">
        <f>分析係数表!C20</f>
        <v>5.6760594962254274E-2</v>
      </c>
      <c r="Q17" s="82">
        <f t="shared" si="5"/>
        <v>4.9992121539310858E-4</v>
      </c>
      <c r="R17" s="83">
        <v>1.6713863793081608E-3</v>
      </c>
      <c r="S17" s="84">
        <f t="shared" si="6"/>
        <v>0.13483982983095613</v>
      </c>
      <c r="T17" s="85">
        <f>分析係数表!F20</f>
        <v>0.22277901846505802</v>
      </c>
      <c r="U17" s="86">
        <f t="shared" si="7"/>
        <v>3.0039484939735857E-2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投入係数表!R18</f>
        <v>3.3683673758463414E-2</v>
      </c>
      <c r="E18" s="77">
        <f t="shared" si="0"/>
        <v>3.3683673758463413</v>
      </c>
      <c r="F18" s="76">
        <f>分析係数表!C21</f>
        <v>0.13737850556345566</v>
      </c>
      <c r="G18" s="77">
        <f t="shared" si="1"/>
        <v>0.46274127628246914</v>
      </c>
      <c r="H18" s="77">
        <v>0.48863839383869234</v>
      </c>
      <c r="I18" s="77">
        <f t="shared" si="2"/>
        <v>0.48863839383869234</v>
      </c>
      <c r="J18" s="76">
        <f>分析係数表!G21</f>
        <v>0.2851571527617287</v>
      </c>
      <c r="K18" s="78">
        <f t="shared" si="3"/>
        <v>0.13933873311710573</v>
      </c>
      <c r="L18" s="79"/>
      <c r="M18" s="80"/>
      <c r="N18" s="81">
        <f>分析係数表!H21</f>
        <v>9.156935791879285E-4</v>
      </c>
      <c r="O18" s="82">
        <f t="shared" si="4"/>
        <v>1.4721174142501502E-2</v>
      </c>
      <c r="P18" s="76">
        <f>分析係数表!C21</f>
        <v>0.13737850556345566</v>
      </c>
      <c r="Q18" s="82">
        <f t="shared" si="5"/>
        <v>2.0223729038362421E-3</v>
      </c>
      <c r="R18" s="83">
        <v>6.2237612398760639E-3</v>
      </c>
      <c r="S18" s="84">
        <f t="shared" si="6"/>
        <v>0.4948621550785684</v>
      </c>
      <c r="T18" s="85">
        <f>分析係数表!F21</f>
        <v>0.4258002079963023</v>
      </c>
      <c r="U18" s="86">
        <f t="shared" si="7"/>
        <v>0.21071240856195284</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投入係数表!R19</f>
        <v>4.1020992096093375E-2</v>
      </c>
      <c r="E19" s="77">
        <f t="shared" si="0"/>
        <v>4.1020992096093378</v>
      </c>
      <c r="F19" s="76">
        <f>分析係数表!C22</f>
        <v>5.5142937219730959E-2</v>
      </c>
      <c r="G19" s="77">
        <f t="shared" si="1"/>
        <v>0.22620179918459571</v>
      </c>
      <c r="H19" s="77">
        <v>0.23237124093712871</v>
      </c>
      <c r="I19" s="77">
        <f t="shared" si="2"/>
        <v>0.23237124093712871</v>
      </c>
      <c r="J19" s="76">
        <f>分析係数表!G22</f>
        <v>0.19463487332339791</v>
      </c>
      <c r="K19" s="78">
        <f t="shared" si="3"/>
        <v>4.5227547043798819E-2</v>
      </c>
      <c r="L19" s="79"/>
      <c r="M19" s="80"/>
      <c r="N19" s="81">
        <f>分析係数表!H22</f>
        <v>4.3045424662680399E-5</v>
      </c>
      <c r="O19" s="82">
        <f t="shared" si="4"/>
        <v>6.9202100669878857E-4</v>
      </c>
      <c r="P19" s="76">
        <f>分析係数表!C22</f>
        <v>5.5142937219730959E-2</v>
      </c>
      <c r="Q19" s="82">
        <f t="shared" si="5"/>
        <v>3.8160070927126315E-5</v>
      </c>
      <c r="R19" s="83">
        <v>7.9989631512695266E-4</v>
      </c>
      <c r="S19" s="84">
        <f t="shared" si="6"/>
        <v>0.23317113725225566</v>
      </c>
      <c r="T19" s="85">
        <f>分析係数表!F22</f>
        <v>0.4128663686040735</v>
      </c>
      <c r="U19" s="86">
        <f t="shared" si="7"/>
        <v>9.6268520700620794E-2</v>
      </c>
      <c r="V19" s="87">
        <f>分析係数表!D22</f>
        <v>7.2826626924987578E-2</v>
      </c>
      <c r="W19" s="167">
        <f t="shared" si="8"/>
        <v>0</v>
      </c>
      <c r="X19" s="76">
        <f>分析係数表!E22</f>
        <v>7.2131147540983612E-2</v>
      </c>
      <c r="Y19" s="166">
        <f t="shared" si="9"/>
        <v>0</v>
      </c>
    </row>
    <row r="20" spans="1:25" x14ac:dyDescent="0.2">
      <c r="A20" s="6" t="s">
        <v>8</v>
      </c>
      <c r="B20" s="5" t="s">
        <v>270</v>
      </c>
      <c r="C20" s="75">
        <f>最終需要_まとめ!C21</f>
        <v>100</v>
      </c>
      <c r="D20" s="76">
        <f>投入係数表!R20</f>
        <v>0.15252556729652397</v>
      </c>
      <c r="E20" s="77">
        <f t="shared" si="0"/>
        <v>15.252556729652397</v>
      </c>
      <c r="F20" s="76">
        <f>分析係数表!C23</f>
        <v>0</v>
      </c>
      <c r="G20" s="77">
        <f t="shared" si="1"/>
        <v>0</v>
      </c>
      <c r="H20" s="77">
        <v>0</v>
      </c>
      <c r="I20" s="77">
        <f t="shared" si="2"/>
        <v>100</v>
      </c>
      <c r="J20" s="76">
        <f>分析係数表!G23</f>
        <v>0.21584180854981727</v>
      </c>
      <c r="K20" s="78">
        <f t="shared" si="3"/>
        <v>21.584180854981728</v>
      </c>
      <c r="L20" s="79"/>
      <c r="M20" s="80"/>
      <c r="N20" s="81">
        <f>分析係数表!H23</f>
        <v>2.5044610712832233E-5</v>
      </c>
      <c r="O20" s="82">
        <f t="shared" si="4"/>
        <v>4.02630403897477E-4</v>
      </c>
      <c r="P20" s="76">
        <f>分析係数表!C23</f>
        <v>0</v>
      </c>
      <c r="Q20" s="82">
        <f t="shared" si="5"/>
        <v>0</v>
      </c>
      <c r="R20" s="83">
        <v>0</v>
      </c>
      <c r="S20" s="84">
        <f t="shared" si="6"/>
        <v>100</v>
      </c>
      <c r="T20" s="85">
        <f>分析係数表!F23</f>
        <v>0.44097566503300378</v>
      </c>
      <c r="U20" s="86">
        <f t="shared" si="7"/>
        <v>44.097566503300378</v>
      </c>
      <c r="V20" s="87">
        <f>分析係数表!D23</f>
        <v>5.3117652058131959E-2</v>
      </c>
      <c r="W20" s="167">
        <f t="shared" si="8"/>
        <v>5</v>
      </c>
      <c r="X20" s="76">
        <f>分析係数表!E23</f>
        <v>4.7820051559534262E-2</v>
      </c>
      <c r="Y20" s="166">
        <f t="shared" si="9"/>
        <v>5</v>
      </c>
    </row>
    <row r="21" spans="1:25" x14ac:dyDescent="0.2">
      <c r="A21" s="6" t="s">
        <v>9</v>
      </c>
      <c r="B21" s="5" t="s">
        <v>271</v>
      </c>
      <c r="C21" s="90"/>
      <c r="D21" s="76">
        <f>投入係数表!R21</f>
        <v>5.8075299583557607E-3</v>
      </c>
      <c r="E21" s="77">
        <f t="shared" si="0"/>
        <v>0.58075299583557605</v>
      </c>
      <c r="F21" s="76">
        <f>分析係数表!C24</f>
        <v>1</v>
      </c>
      <c r="G21" s="77">
        <f t="shared" si="1"/>
        <v>0.58075299583557605</v>
      </c>
      <c r="H21" s="77">
        <v>0.67398805110358229</v>
      </c>
      <c r="I21" s="77">
        <f t="shared" si="2"/>
        <v>0.67398805110358229</v>
      </c>
      <c r="J21" s="76">
        <f>分析係数表!G24</f>
        <v>0.20831345678476951</v>
      </c>
      <c r="K21" s="78">
        <f t="shared" si="3"/>
        <v>0.14040078075701712</v>
      </c>
      <c r="L21" s="79"/>
      <c r="M21" s="80"/>
      <c r="N21" s="81">
        <f>分析係数表!H24</f>
        <v>3.2557993926681905E-4</v>
      </c>
      <c r="O21" s="82">
        <f t="shared" si="4"/>
        <v>5.2341952506672011E-3</v>
      </c>
      <c r="P21" s="76">
        <f>分析係数表!C24</f>
        <v>1</v>
      </c>
      <c r="Q21" s="82">
        <f t="shared" si="5"/>
        <v>5.2341952506672011E-3</v>
      </c>
      <c r="R21" s="83">
        <v>2.7618021470665874E-2</v>
      </c>
      <c r="S21" s="84">
        <f t="shared" si="6"/>
        <v>0.70160607257424812</v>
      </c>
      <c r="T21" s="85">
        <f>分析係数表!F24</f>
        <v>0.39224380935860187</v>
      </c>
      <c r="U21" s="86">
        <f t="shared" si="7"/>
        <v>0.27520063857565075</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投入係数表!R22</f>
        <v>9.886965636420296E-3</v>
      </c>
      <c r="E22" s="77">
        <f t="shared" si="0"/>
        <v>0.98869656364202962</v>
      </c>
      <c r="F22" s="76">
        <f>分析係数表!C25</f>
        <v>5.3881637957861162E-2</v>
      </c>
      <c r="G22" s="77">
        <f t="shared" si="1"/>
        <v>5.3272590292341278E-2</v>
      </c>
      <c r="H22" s="77">
        <v>8.1314602918225273E-2</v>
      </c>
      <c r="I22" s="77">
        <f t="shared" si="2"/>
        <v>8.1314602918225273E-2</v>
      </c>
      <c r="J22" s="76">
        <f>分析係数表!G25</f>
        <v>0.19694753074216123</v>
      </c>
      <c r="K22" s="78">
        <f t="shared" si="3"/>
        <v>1.6014710258023805E-2</v>
      </c>
      <c r="L22" s="79"/>
      <c r="M22" s="80"/>
      <c r="N22" s="81">
        <f>分析係数表!H25</f>
        <v>5.0793601101962874E-4</v>
      </c>
      <c r="O22" s="82">
        <f t="shared" si="4"/>
        <v>8.1658478790457064E-3</v>
      </c>
      <c r="P22" s="76">
        <f>分析係数表!C25</f>
        <v>5.3881637957861162E-2</v>
      </c>
      <c r="Q22" s="82">
        <f t="shared" si="5"/>
        <v>4.399892590377092E-4</v>
      </c>
      <c r="R22" s="83">
        <v>3.8127835373244832E-3</v>
      </c>
      <c r="S22" s="84">
        <f t="shared" si="6"/>
        <v>8.512738645554975E-2</v>
      </c>
      <c r="T22" s="85">
        <f>分析係数表!F25</f>
        <v>0.35040132853584277</v>
      </c>
      <c r="U22" s="86">
        <f t="shared" si="7"/>
        <v>2.9828749308808741E-2</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投入係数表!R23</f>
        <v>2.3683390464319103E-2</v>
      </c>
      <c r="E23" s="77">
        <f t="shared" si="0"/>
        <v>2.3683390464319101</v>
      </c>
      <c r="F23" s="76">
        <f>分析係数表!C26</f>
        <v>0.84177658262309296</v>
      </c>
      <c r="G23" s="77">
        <f t="shared" si="1"/>
        <v>1.993612348998288</v>
      </c>
      <c r="H23" s="77">
        <v>2.2615547134537843</v>
      </c>
      <c r="I23" s="77">
        <f t="shared" si="2"/>
        <v>2.2615547134537843</v>
      </c>
      <c r="J23" s="76">
        <f>分析係数表!G26</f>
        <v>0.19643330946147433</v>
      </c>
      <c r="K23" s="78">
        <f t="shared" si="3"/>
        <v>0.44424467689192315</v>
      </c>
      <c r="L23" s="79"/>
      <c r="M23" s="80"/>
      <c r="N23" s="81">
        <f>分析係数表!H26</f>
        <v>1.0240897849294056E-2</v>
      </c>
      <c r="O23" s="82">
        <f t="shared" si="4"/>
        <v>0.16463808859370271</v>
      </c>
      <c r="P23" s="76">
        <f>分析係数表!C26</f>
        <v>0.84177658262309296</v>
      </c>
      <c r="Q23" s="82">
        <f t="shared" si="5"/>
        <v>0.13858848758600509</v>
      </c>
      <c r="R23" s="83">
        <v>0.16490282128846584</v>
      </c>
      <c r="S23" s="84">
        <f t="shared" si="6"/>
        <v>2.4264575347422501</v>
      </c>
      <c r="T23" s="85">
        <f>分析係数表!F26</f>
        <v>0.3347664275567348</v>
      </c>
      <c r="U23" s="86">
        <f t="shared" si="7"/>
        <v>0.81229652052378476</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投入係数表!R24</f>
        <v>1.9830590101702598E-4</v>
      </c>
      <c r="E24" s="77">
        <f t="shared" si="0"/>
        <v>1.98305901017026E-2</v>
      </c>
      <c r="F24" s="76">
        <f>分析係数表!C27</f>
        <v>0.24324710590252963</v>
      </c>
      <c r="G24" s="77">
        <f t="shared" si="1"/>
        <v>4.8237336505785079E-3</v>
      </c>
      <c r="H24" s="77">
        <v>6.3131816310889564E-3</v>
      </c>
      <c r="I24" s="77">
        <f t="shared" si="2"/>
        <v>6.3131816310889564E-3</v>
      </c>
      <c r="J24" s="76">
        <f>分析係数表!G27</f>
        <v>0.17095686135274277</v>
      </c>
      <c r="K24" s="78">
        <f t="shared" si="3"/>
        <v>1.0792817168007571E-3</v>
      </c>
      <c r="L24" s="79"/>
      <c r="M24" s="80"/>
      <c r="N24" s="81">
        <f>分析係数表!H27</f>
        <v>1.1085370816767366E-2</v>
      </c>
      <c r="O24" s="82">
        <f t="shared" si="4"/>
        <v>0.17821428252512075</v>
      </c>
      <c r="P24" s="76">
        <f>分析係数表!C27</f>
        <v>0.24324710590252963</v>
      </c>
      <c r="Q24" s="82">
        <f t="shared" si="5"/>
        <v>4.3350108454731383E-2</v>
      </c>
      <c r="R24" s="83">
        <v>4.4321770951062156E-2</v>
      </c>
      <c r="S24" s="84">
        <f t="shared" si="6"/>
        <v>5.0634952582151116E-2</v>
      </c>
      <c r="T24" s="85">
        <f>分析係数表!F27</f>
        <v>0.32207527072607844</v>
      </c>
      <c r="U24" s="86">
        <f t="shared" si="7"/>
        <v>1.6308266061098465E-2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投入係数表!R25</f>
        <v>5.099294597580668E-4</v>
      </c>
      <c r="E25" s="77">
        <f t="shared" si="0"/>
        <v>5.0992945975806683E-2</v>
      </c>
      <c r="F25" s="76">
        <f>分析係数表!C28</f>
        <v>6.4266243880729879E-2</v>
      </c>
      <c r="G25" s="77">
        <f t="shared" si="1"/>
        <v>3.2771251022780754E-3</v>
      </c>
      <c r="H25" s="77">
        <v>1.0701433210281015E-2</v>
      </c>
      <c r="I25" s="77">
        <f t="shared" si="2"/>
        <v>1.0701433210281015E-2</v>
      </c>
      <c r="J25" s="76">
        <f>分析係数表!G28</f>
        <v>0.12485076971410619</v>
      </c>
      <c r="K25" s="78">
        <f t="shared" si="3"/>
        <v>1.3360821733476832E-3</v>
      </c>
      <c r="L25" s="79"/>
      <c r="M25" s="80"/>
      <c r="N25" s="81">
        <f>分析係数表!H28</f>
        <v>2.0224305794696803E-2</v>
      </c>
      <c r="O25" s="82">
        <f t="shared" si="4"/>
        <v>0.32513663334733445</v>
      </c>
      <c r="P25" s="76">
        <f>分析係数表!C28</f>
        <v>6.4266243880729879E-2</v>
      </c>
      <c r="Q25" s="82">
        <f t="shared" si="5"/>
        <v>2.0895310173259247E-2</v>
      </c>
      <c r="R25" s="83">
        <v>2.400392921672282E-2</v>
      </c>
      <c r="S25" s="84">
        <f t="shared" si="6"/>
        <v>3.4705362427003839E-2</v>
      </c>
      <c r="T25" s="85">
        <f>分析係数表!F28</f>
        <v>0.21344643418158971</v>
      </c>
      <c r="U25" s="86">
        <f t="shared" si="7"/>
        <v>7.4077358570236911E-3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投入係数表!R26</f>
        <v>3.1162355874104083E-3</v>
      </c>
      <c r="E26" s="77">
        <f t="shared" si="0"/>
        <v>0.31162355874104081</v>
      </c>
      <c r="F26" s="76">
        <f>分析係数表!C29</f>
        <v>0.2704472217012498</v>
      </c>
      <c r="G26" s="77">
        <f t="shared" si="1"/>
        <v>8.4277725678170698E-2</v>
      </c>
      <c r="H26" s="77">
        <v>0.13064335355367729</v>
      </c>
      <c r="I26" s="77">
        <f t="shared" si="2"/>
        <v>0.13064335355367729</v>
      </c>
      <c r="J26" s="76">
        <f>分析係数表!G29</f>
        <v>0.25613918980110767</v>
      </c>
      <c r="K26" s="78">
        <f t="shared" si="3"/>
        <v>3.3462882732138564E-2</v>
      </c>
      <c r="L26" s="79"/>
      <c r="M26" s="80"/>
      <c r="N26" s="81">
        <f>分析係数表!H29</f>
        <v>1.0092978117271389E-2</v>
      </c>
      <c r="O26" s="82">
        <f t="shared" si="4"/>
        <v>0.16226005277068323</v>
      </c>
      <c r="P26" s="76">
        <f>分析係数表!C29</f>
        <v>0.2704472217012498</v>
      </c>
      <c r="Q26" s="82">
        <f t="shared" si="5"/>
        <v>4.3882780464929459E-2</v>
      </c>
      <c r="R26" s="83">
        <v>6.9040919178074908E-2</v>
      </c>
      <c r="S26" s="84">
        <f t="shared" si="6"/>
        <v>0.19968427273175221</v>
      </c>
      <c r="T26" s="85">
        <f>分析係数表!F29</f>
        <v>0.41878853321258142</v>
      </c>
      <c r="U26" s="86">
        <f t="shared" si="7"/>
        <v>8.3625483682951571E-2</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投入係数表!R27</f>
        <v>1.6714354514292189E-3</v>
      </c>
      <c r="E27" s="77">
        <f t="shared" si="0"/>
        <v>0.16714354514292187</v>
      </c>
      <c r="F27" s="76">
        <f>分析係数表!C30</f>
        <v>1</v>
      </c>
      <c r="G27" s="77">
        <f t="shared" si="1"/>
        <v>0.16714354514292187</v>
      </c>
      <c r="H27" s="77">
        <v>0.25001492056947339</v>
      </c>
      <c r="I27" s="77">
        <f t="shared" si="2"/>
        <v>0.25001492056947339</v>
      </c>
      <c r="J27" s="76">
        <f>分析係数表!G30</f>
        <v>0.34447816919378449</v>
      </c>
      <c r="K27" s="78">
        <f t="shared" si="3"/>
        <v>8.6124682108901646E-2</v>
      </c>
      <c r="L27" s="79"/>
      <c r="M27" s="80"/>
      <c r="N27" s="81">
        <f>分析係数表!H30</f>
        <v>0</v>
      </c>
      <c r="O27" s="82">
        <f t="shared" si="4"/>
        <v>0</v>
      </c>
      <c r="P27" s="76">
        <f>分析係数表!C30</f>
        <v>1</v>
      </c>
      <c r="Q27" s="82">
        <f t="shared" si="5"/>
        <v>0</v>
      </c>
      <c r="R27" s="83">
        <v>6.512578906817601E-2</v>
      </c>
      <c r="S27" s="84">
        <f t="shared" si="6"/>
        <v>0.3151407096376494</v>
      </c>
      <c r="T27" s="85">
        <f>分析係数表!F30</f>
        <v>0.44033965000872966</v>
      </c>
      <c r="U27" s="86">
        <f t="shared" si="7"/>
        <v>0.13876894978534524</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投入係数表!R28</f>
        <v>1.090682455593643E-2</v>
      </c>
      <c r="E28" s="77">
        <f t="shared" si="0"/>
        <v>1.090682455593643</v>
      </c>
      <c r="F28" s="76">
        <f>分析係数表!C31</f>
        <v>1</v>
      </c>
      <c r="G28" s="77">
        <f t="shared" si="1"/>
        <v>1.090682455593643</v>
      </c>
      <c r="H28" s="77">
        <v>1.5885835322829456</v>
      </c>
      <c r="I28" s="77">
        <f t="shared" si="2"/>
        <v>1.5885835322829456</v>
      </c>
      <c r="J28" s="76">
        <f>分析係数表!G31</f>
        <v>7.060016576471162E-2</v>
      </c>
      <c r="K28" s="78">
        <f t="shared" si="3"/>
        <v>0.11215426071026707</v>
      </c>
      <c r="L28" s="79"/>
      <c r="M28" s="80"/>
      <c r="N28" s="81">
        <f>分析係数表!H31</f>
        <v>2.2204395329180102E-2</v>
      </c>
      <c r="O28" s="82">
        <f t="shared" si="4"/>
        <v>0.35696959965547875</v>
      </c>
      <c r="P28" s="76">
        <f>分析係数表!C31</f>
        <v>1</v>
      </c>
      <c r="Q28" s="82">
        <f t="shared" si="5"/>
        <v>0.35696959965547875</v>
      </c>
      <c r="R28" s="83">
        <v>0.54247150451319626</v>
      </c>
      <c r="S28" s="84">
        <f t="shared" si="6"/>
        <v>2.1310550367961421</v>
      </c>
      <c r="T28" s="85">
        <f>分析係数表!F31</f>
        <v>0.30864414216761737</v>
      </c>
      <c r="U28" s="86">
        <f t="shared" si="7"/>
        <v>0.65773765374392557</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投入係数表!R29</f>
        <v>5.3825887418907053E-4</v>
      </c>
      <c r="E29" s="77">
        <f t="shared" si="0"/>
        <v>5.3825887418907051E-2</v>
      </c>
      <c r="F29" s="76">
        <f>分析係数表!C32</f>
        <v>1</v>
      </c>
      <c r="G29" s="77">
        <f t="shared" si="1"/>
        <v>5.3825887418907051E-2</v>
      </c>
      <c r="H29" s="77">
        <v>8.5192532079795116E-2</v>
      </c>
      <c r="I29" s="77">
        <f t="shared" si="2"/>
        <v>8.5192532079795116E-2</v>
      </c>
      <c r="J29" s="76">
        <f>分析係数表!G32</f>
        <v>0.14032153145618437</v>
      </c>
      <c r="K29" s="78">
        <f t="shared" si="3"/>
        <v>1.1954346570066967E-2</v>
      </c>
      <c r="L29" s="79"/>
      <c r="M29" s="80"/>
      <c r="N29" s="81">
        <f>分析係数表!H32</f>
        <v>6.2454997965125381E-3</v>
      </c>
      <c r="O29" s="82">
        <f t="shared" si="4"/>
        <v>0.10040595697193333</v>
      </c>
      <c r="P29" s="76">
        <f>分析係数表!C32</f>
        <v>1</v>
      </c>
      <c r="Q29" s="82">
        <f t="shared" si="5"/>
        <v>0.10040595697193333</v>
      </c>
      <c r="R29" s="83">
        <v>0.14247700578393654</v>
      </c>
      <c r="S29" s="84">
        <f t="shared" si="6"/>
        <v>0.22766953786373167</v>
      </c>
      <c r="T29" s="85">
        <f>分析係数表!F32</f>
        <v>0.48266889694266329</v>
      </c>
      <c r="U29" s="86">
        <f t="shared" si="7"/>
        <v>0.10988900470813329</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投入係数表!R30</f>
        <v>2.8329414431003711E-5</v>
      </c>
      <c r="E30" s="77">
        <f t="shared" si="0"/>
        <v>2.8329414431003713E-3</v>
      </c>
      <c r="F30" s="76">
        <f>分析係数表!C33</f>
        <v>0.77670327534259886</v>
      </c>
      <c r="G30" s="77">
        <f t="shared" si="1"/>
        <v>2.2003548977098473E-3</v>
      </c>
      <c r="H30" s="77">
        <v>3.1748325114058826E-2</v>
      </c>
      <c r="I30" s="77">
        <f t="shared" si="2"/>
        <v>3.1748325114058826E-2</v>
      </c>
      <c r="J30" s="76">
        <f>分析係数表!G33</f>
        <v>0.5074626865671642</v>
      </c>
      <c r="K30" s="78">
        <f t="shared" si="3"/>
        <v>1.6111090356388063E-2</v>
      </c>
      <c r="L30" s="79"/>
      <c r="M30" s="80"/>
      <c r="N30" s="81">
        <f>分析係数表!H33</f>
        <v>9.4934727483329676E-4</v>
      </c>
      <c r="O30" s="82">
        <f t="shared" si="4"/>
        <v>1.5262208747738737E-2</v>
      </c>
      <c r="P30" s="76">
        <f>分析係数表!C33</f>
        <v>0.77670327534259886</v>
      </c>
      <c r="Q30" s="82">
        <f t="shared" si="5"/>
        <v>1.1854207523331141E-2</v>
      </c>
      <c r="R30" s="83">
        <v>4.7872876996012489E-2</v>
      </c>
      <c r="S30" s="84">
        <f t="shared" si="6"/>
        <v>7.9621202110071315E-2</v>
      </c>
      <c r="T30" s="85">
        <f>分析係数表!F33</f>
        <v>0.6450384062948854</v>
      </c>
      <c r="U30" s="86">
        <f t="shared" si="7"/>
        <v>5.135873331636337E-2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投入係数表!R31</f>
        <v>4.1502592141420436E-2</v>
      </c>
      <c r="E31" s="77">
        <f t="shared" si="0"/>
        <v>4.1502592141420438</v>
      </c>
      <c r="F31" s="76">
        <f>分析係数表!C34</f>
        <v>0.47532743082063433</v>
      </c>
      <c r="G31" s="77">
        <f t="shared" si="1"/>
        <v>1.9727320494978025</v>
      </c>
      <c r="H31" s="77">
        <v>2.231198303605836</v>
      </c>
      <c r="I31" s="77">
        <f t="shared" si="2"/>
        <v>2.231198303605836</v>
      </c>
      <c r="J31" s="76">
        <f>分析係数表!G34</f>
        <v>0.42481134980523871</v>
      </c>
      <c r="K31" s="78">
        <f t="shared" si="3"/>
        <v>0.94783836303795399</v>
      </c>
      <c r="L31" s="79"/>
      <c r="M31" s="80"/>
      <c r="N31" s="81">
        <f>分析係数表!H34</f>
        <v>0.15685204896221394</v>
      </c>
      <c r="O31" s="82">
        <f t="shared" si="4"/>
        <v>2.5216364730095329</v>
      </c>
      <c r="P31" s="76">
        <f>分析係数表!C34</f>
        <v>0.47532743082063433</v>
      </c>
      <c r="Q31" s="82">
        <f t="shared" si="5"/>
        <v>1.1986029861792271</v>
      </c>
      <c r="R31" s="83">
        <v>1.328879348016766</v>
      </c>
      <c r="S31" s="84">
        <f t="shared" si="6"/>
        <v>3.5600776516226018</v>
      </c>
      <c r="T31" s="85">
        <f>分析係数表!F34</f>
        <v>0.69928666893120972</v>
      </c>
      <c r="U31" s="86">
        <f t="shared" si="7"/>
        <v>2.4895148421396129</v>
      </c>
      <c r="V31" s="87">
        <f>分析係数表!D34</f>
        <v>0.17669785175285158</v>
      </c>
      <c r="W31" s="167">
        <f t="shared" si="8"/>
        <v>1</v>
      </c>
      <c r="X31" s="76">
        <f>分析係数表!E34</f>
        <v>0.12938371624217065</v>
      </c>
      <c r="Y31" s="166">
        <f t="shared" si="9"/>
        <v>0</v>
      </c>
    </row>
    <row r="32" spans="1:25" x14ac:dyDescent="0.2">
      <c r="A32" s="6" t="s">
        <v>20</v>
      </c>
      <c r="B32" s="5" t="s">
        <v>37</v>
      </c>
      <c r="C32" s="90"/>
      <c r="D32" s="76">
        <f>投入係数表!R32</f>
        <v>6.4591064902688464E-3</v>
      </c>
      <c r="E32" s="77">
        <f t="shared" si="0"/>
        <v>0.64591064902688466</v>
      </c>
      <c r="F32" s="76">
        <f>分析係数表!C35</f>
        <v>0.95011559485855634</v>
      </c>
      <c r="G32" s="77">
        <f t="shared" si="1"/>
        <v>0.6136897805256547</v>
      </c>
      <c r="H32" s="77">
        <v>0.83422706116056944</v>
      </c>
      <c r="I32" s="77">
        <f t="shared" si="2"/>
        <v>0.83422706116056944</v>
      </c>
      <c r="J32" s="76">
        <f>分析係数表!G35</f>
        <v>0.31372249083859299</v>
      </c>
      <c r="K32" s="78">
        <f t="shared" si="3"/>
        <v>0.26171579155225311</v>
      </c>
      <c r="L32" s="79"/>
      <c r="M32" s="80"/>
      <c r="N32" s="81">
        <f>分析係数表!H35</f>
        <v>5.8597345271264437E-2</v>
      </c>
      <c r="O32" s="82">
        <f t="shared" si="4"/>
        <v>0.94204190531899989</v>
      </c>
      <c r="P32" s="76">
        <f>分析係数表!C35</f>
        <v>0.95011559485855634</v>
      </c>
      <c r="Q32" s="82">
        <f t="shared" si="5"/>
        <v>0.89504870525384939</v>
      </c>
      <c r="R32" s="83">
        <v>1.2665739965800356</v>
      </c>
      <c r="S32" s="84">
        <f t="shared" si="6"/>
        <v>2.1008010577406049</v>
      </c>
      <c r="T32" s="85">
        <f>分析係数表!F35</f>
        <v>0.64312744830705182</v>
      </c>
      <c r="U32" s="86">
        <f t="shared" si="7"/>
        <v>1.3510828236654706</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投入係数表!R33</f>
        <v>1.6714354514292189E-3</v>
      </c>
      <c r="E33" s="77">
        <f t="shared" si="0"/>
        <v>0.16714354514292187</v>
      </c>
      <c r="F33" s="76">
        <f>分析係数表!C36</f>
        <v>0.97036286861890209</v>
      </c>
      <c r="G33" s="77">
        <f t="shared" si="1"/>
        <v>0.16218988993601863</v>
      </c>
      <c r="H33" s="77">
        <v>0.31202835743838497</v>
      </c>
      <c r="I33" s="77">
        <f t="shared" si="2"/>
        <v>0.31202835743838497</v>
      </c>
      <c r="J33" s="76">
        <f>分析係数表!G36</f>
        <v>5.6132677862763138E-2</v>
      </c>
      <c r="K33" s="78">
        <f t="shared" si="3"/>
        <v>1.7514987272135976E-2</v>
      </c>
      <c r="L33" s="79"/>
      <c r="M33" s="80"/>
      <c r="N33" s="81">
        <f>分析係数表!H36</f>
        <v>0.19400338102244624</v>
      </c>
      <c r="O33" s="82">
        <f t="shared" si="4"/>
        <v>3.1189009305910749</v>
      </c>
      <c r="P33" s="76">
        <f>分析係数表!C36</f>
        <v>0.97036286861890209</v>
      </c>
      <c r="Q33" s="82">
        <f t="shared" si="5"/>
        <v>3.0264656539465187</v>
      </c>
      <c r="R33" s="83">
        <v>3.229252052748306</v>
      </c>
      <c r="S33" s="84">
        <f t="shared" si="6"/>
        <v>3.5412804101866908</v>
      </c>
      <c r="T33" s="85">
        <f>分析係数表!F36</f>
        <v>0.84161253999423258</v>
      </c>
      <c r="U33" s="86">
        <f t="shared" si="7"/>
        <v>2.9803860008490388</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投入係数表!R34</f>
        <v>1.3683107170174793E-2</v>
      </c>
      <c r="E34" s="77">
        <f t="shared" si="0"/>
        <v>1.3683107170174793</v>
      </c>
      <c r="F34" s="76">
        <f>分析係数表!C37</f>
        <v>0.51412455642849397</v>
      </c>
      <c r="G34" s="77">
        <f t="shared" si="1"/>
        <v>0.70348214044296609</v>
      </c>
      <c r="H34" s="77">
        <v>0.95264942944530495</v>
      </c>
      <c r="I34" s="77">
        <f t="shared" si="2"/>
        <v>0.95264942944530495</v>
      </c>
      <c r="J34" s="76">
        <f>分析係数表!G37</f>
        <v>0.38383420760226361</v>
      </c>
      <c r="K34" s="78">
        <f t="shared" si="3"/>
        <v>0.36565943887388719</v>
      </c>
      <c r="L34" s="79"/>
      <c r="M34" s="80"/>
      <c r="N34" s="81">
        <f>分析係数表!H37</f>
        <v>4.7982343549447456E-2</v>
      </c>
      <c r="O34" s="82">
        <f t="shared" si="4"/>
        <v>0.77138952506707881</v>
      </c>
      <c r="P34" s="76">
        <f>分析係数表!C37</f>
        <v>0.51412455642849397</v>
      </c>
      <c r="Q34" s="82">
        <f t="shared" si="5"/>
        <v>0.3965902974086985</v>
      </c>
      <c r="R34" s="83">
        <v>0.5211850512045384</v>
      </c>
      <c r="S34" s="84">
        <f t="shared" si="6"/>
        <v>1.4738344806498433</v>
      </c>
      <c r="T34" s="85">
        <f>分析係数表!F37</f>
        <v>0.64874544561874981</v>
      </c>
      <c r="U34" s="86">
        <f t="shared" si="7"/>
        <v>0.95614340691746136</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投入係数表!R35</f>
        <v>9.7169891498342723E-3</v>
      </c>
      <c r="E35" s="77">
        <f t="shared" si="0"/>
        <v>0.9716989149834272</v>
      </c>
      <c r="F35" s="76">
        <f>分析係数表!C38</f>
        <v>0.46043954090550876</v>
      </c>
      <c r="G35" s="77">
        <f t="shared" si="1"/>
        <v>0.44740860231335022</v>
      </c>
      <c r="H35" s="77">
        <v>0.66720095489554443</v>
      </c>
      <c r="I35" s="77">
        <f t="shared" si="2"/>
        <v>0.66720095489554443</v>
      </c>
      <c r="J35" s="76">
        <f>分析係数表!G38</f>
        <v>0.15768289971091839</v>
      </c>
      <c r="K35" s="78">
        <f t="shared" si="3"/>
        <v>0.10520618125782312</v>
      </c>
      <c r="L35" s="79"/>
      <c r="M35" s="80"/>
      <c r="N35" s="81">
        <f>分析係数表!H38</f>
        <v>4.3205084055974702E-2</v>
      </c>
      <c r="O35" s="82">
        <f t="shared" si="4"/>
        <v>0.69458777552363493</v>
      </c>
      <c r="P35" s="76">
        <f>分析係数表!C38</f>
        <v>0.46043954090550876</v>
      </c>
      <c r="Q35" s="82">
        <f t="shared" si="5"/>
        <v>0.31981567648068104</v>
      </c>
      <c r="R35" s="83">
        <v>0.47981311526296605</v>
      </c>
      <c r="S35" s="84">
        <f t="shared" si="6"/>
        <v>1.1470140701585105</v>
      </c>
      <c r="T35" s="85">
        <f>分析係数表!F38</f>
        <v>0.51649988881476538</v>
      </c>
      <c r="U35" s="86">
        <f t="shared" si="7"/>
        <v>0.59243263970584215</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投入係数表!R36</f>
        <v>0</v>
      </c>
      <c r="E36" s="77">
        <f t="shared" si="0"/>
        <v>0</v>
      </c>
      <c r="F36" s="76">
        <f>分析係数表!C39</f>
        <v>1</v>
      </c>
      <c r="G36" s="77">
        <f t="shared" si="1"/>
        <v>0</v>
      </c>
      <c r="H36" s="77">
        <v>6.5168055132098335E-2</v>
      </c>
      <c r="I36" s="77">
        <f t="shared" si="2"/>
        <v>6.5168055132098335E-2</v>
      </c>
      <c r="J36" s="76">
        <f>分析係数表!G39</f>
        <v>0.35257837611217219</v>
      </c>
      <c r="K36" s="78">
        <f t="shared" si="3"/>
        <v>2.2976847052863739E-2</v>
      </c>
      <c r="L36" s="79"/>
      <c r="M36" s="80"/>
      <c r="N36" s="81">
        <f>分析係数表!H39</f>
        <v>3.7864320821463233E-3</v>
      </c>
      <c r="O36" s="82">
        <f t="shared" si="4"/>
        <v>6.0872684189249807E-2</v>
      </c>
      <c r="P36" s="76">
        <f>分析係数表!C39</f>
        <v>1</v>
      </c>
      <c r="Q36" s="82">
        <f t="shared" si="5"/>
        <v>6.0872684189249807E-2</v>
      </c>
      <c r="R36" s="83">
        <v>9.5458880742909341E-2</v>
      </c>
      <c r="S36" s="84">
        <f t="shared" si="6"/>
        <v>0.16062693587500768</v>
      </c>
      <c r="T36" s="85">
        <f>分析係数表!F39</f>
        <v>0.70335864349932453</v>
      </c>
      <c r="U36" s="86">
        <f t="shared" si="7"/>
        <v>0.11297834372649838</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投入係数表!R37</f>
        <v>8.4988243293011138E-5</v>
      </c>
      <c r="E37" s="77">
        <f t="shared" si="0"/>
        <v>8.4988243293011145E-3</v>
      </c>
      <c r="F37" s="76">
        <f>分析係数表!C40</f>
        <v>0.88524546011567695</v>
      </c>
      <c r="G37" s="77">
        <f t="shared" si="1"/>
        <v>7.5235456538344748E-3</v>
      </c>
      <c r="H37" s="77">
        <v>1.4469465078539367E-2</v>
      </c>
      <c r="I37" s="77">
        <f t="shared" si="2"/>
        <v>1.4469465078539367E-2</v>
      </c>
      <c r="J37" s="76">
        <f>分析係数表!G40</f>
        <v>0.51249383412021698</v>
      </c>
      <c r="K37" s="78">
        <f t="shared" si="3"/>
        <v>7.4155116357692268E-3</v>
      </c>
      <c r="L37" s="79"/>
      <c r="M37" s="80"/>
      <c r="N37" s="81">
        <f>分析係数表!H40</f>
        <v>3.2436684093541619E-2</v>
      </c>
      <c r="O37" s="82">
        <f t="shared" si="4"/>
        <v>0.52146928404784165</v>
      </c>
      <c r="P37" s="76">
        <f>分析係数表!C40</f>
        <v>0.88524546011567695</v>
      </c>
      <c r="Q37" s="82">
        <f t="shared" si="5"/>
        <v>0.46162831629312423</v>
      </c>
      <c r="R37" s="83">
        <v>0.465188499417374</v>
      </c>
      <c r="S37" s="84">
        <f t="shared" si="6"/>
        <v>0.47965796449591336</v>
      </c>
      <c r="T37" s="85">
        <f>分析係数表!F40</f>
        <v>0.70839968994433089</v>
      </c>
      <c r="U37" s="86">
        <f t="shared" si="7"/>
        <v>0.33978955332823391</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投入係数表!R38</f>
        <v>0</v>
      </c>
      <c r="E38" s="77">
        <f t="shared" si="0"/>
        <v>0</v>
      </c>
      <c r="F38" s="76">
        <f>分析係数表!C41</f>
        <v>0.76732784646536523</v>
      </c>
      <c r="G38" s="77">
        <f t="shared" si="1"/>
        <v>0</v>
      </c>
      <c r="H38" s="77">
        <v>1.9115495380152843E-3</v>
      </c>
      <c r="I38" s="77">
        <f t="shared" si="2"/>
        <v>1.9115495380152843E-3</v>
      </c>
      <c r="J38" s="76">
        <f>分析係数表!G41</f>
        <v>0.44330293713737212</v>
      </c>
      <c r="K38" s="78">
        <f t="shared" si="3"/>
        <v>8.4739552468576231E-4</v>
      </c>
      <c r="L38" s="79"/>
      <c r="M38" s="80"/>
      <c r="N38" s="81">
        <f>分析係数表!H41</f>
        <v>5.3196318442225214E-2</v>
      </c>
      <c r="O38" s="82">
        <f t="shared" si="4"/>
        <v>0.85521214227848474</v>
      </c>
      <c r="P38" s="76">
        <f>分析係数表!C41</f>
        <v>0.76732784646536523</v>
      </c>
      <c r="Q38" s="82">
        <f t="shared" si="5"/>
        <v>0.65622809140558125</v>
      </c>
      <c r="R38" s="83">
        <v>0.66825699129024774</v>
      </c>
      <c r="S38" s="84">
        <f t="shared" si="6"/>
        <v>0.67016854082826305</v>
      </c>
      <c r="T38" s="85">
        <f>分析係数表!F41</f>
        <v>0.5479013319521201</v>
      </c>
      <c r="U38" s="86">
        <f t="shared" si="7"/>
        <v>0.36718623615221413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投入係数表!R39</f>
        <v>1.6714354514292189E-3</v>
      </c>
      <c r="E39" s="77">
        <f>$C$20*D39</f>
        <v>0.16714354514292187</v>
      </c>
      <c r="F39" s="76">
        <f>分析係数表!C42</f>
        <v>0.61896115066660296</v>
      </c>
      <c r="G39" s="77">
        <f>E39*F39</f>
        <v>0.10345536102815822</v>
      </c>
      <c r="H39" s="77">
        <v>0.11581392055701153</v>
      </c>
      <c r="I39" s="77">
        <f>C39+H39</f>
        <v>0.11581392055701153</v>
      </c>
      <c r="J39" s="76">
        <f>分析係数表!G42</f>
        <v>0.48521299417713759</v>
      </c>
      <c r="K39" s="78">
        <f>I39*J39</f>
        <v>5.6194419160860716E-2</v>
      </c>
      <c r="L39" s="79"/>
      <c r="M39" s="80"/>
      <c r="N39" s="81">
        <f>分析係数表!H42</f>
        <v>1.2030804871176784E-2</v>
      </c>
      <c r="O39" s="82">
        <f t="shared" si="4"/>
        <v>0.19341358027225053</v>
      </c>
      <c r="P39" s="76">
        <f>分析係数表!C42</f>
        <v>0.61896115066660296</v>
      </c>
      <c r="Q39" s="82">
        <f>O39*P39</f>
        <v>0.11971549219985957</v>
      </c>
      <c r="R39" s="83">
        <v>0.12933770024190802</v>
      </c>
      <c r="S39" s="84">
        <f>I39+R39</f>
        <v>0.24515162079891956</v>
      </c>
      <c r="T39" s="85">
        <f>分析係数表!F42</f>
        <v>0.55654305853509045</v>
      </c>
      <c r="U39" s="86">
        <f>S39*T39</f>
        <v>0.13643743284426538</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投入係数表!R40</f>
        <v>3.1049038216380068E-2</v>
      </c>
      <c r="E40" s="77">
        <f>$C$20*D40</f>
        <v>3.1049038216380067</v>
      </c>
      <c r="F40" s="76">
        <f>分析係数表!C43</f>
        <v>0.5789580681381028</v>
      </c>
      <c r="G40" s="77">
        <f>E40*F40</f>
        <v>1.7976091183301528</v>
      </c>
      <c r="H40" s="77">
        <v>2.4626464232508671</v>
      </c>
      <c r="I40" s="77">
        <f>C40+H40</f>
        <v>2.4626464232508671</v>
      </c>
      <c r="J40" s="76">
        <f>分析係数表!G43</f>
        <v>0.34272082878953108</v>
      </c>
      <c r="K40" s="78">
        <f>I40*J40</f>
        <v>0.84400022319211154</v>
      </c>
      <c r="L40" s="79"/>
      <c r="M40" s="80"/>
      <c r="N40" s="81">
        <f>分析係数表!H43</f>
        <v>3.3445512318817892E-2</v>
      </c>
      <c r="O40" s="82">
        <f t="shared" si="4"/>
        <v>0.53768774000483688</v>
      </c>
      <c r="P40" s="76">
        <f>分析係数表!C43</f>
        <v>0.5789580681381028</v>
      </c>
      <c r="Q40" s="82">
        <f>O40*P40</f>
        <v>0.31129865521474287</v>
      </c>
      <c r="R40" s="83">
        <v>0.75282929562858225</v>
      </c>
      <c r="S40" s="84">
        <f>I40+R40</f>
        <v>3.2154757188794494</v>
      </c>
      <c r="T40" s="85">
        <f>分析係数表!F43</f>
        <v>0.5990685205379862</v>
      </c>
      <c r="U40" s="86">
        <f>S40*T40</f>
        <v>1.9262902817349294</v>
      </c>
      <c r="V40" s="87">
        <f>分析係数表!D43</f>
        <v>0.10839694656488549</v>
      </c>
      <c r="W40" s="167">
        <f>ROUND(S40*V40,0)</f>
        <v>0</v>
      </c>
      <c r="X40" s="76">
        <f>分析係数表!E43</f>
        <v>8.9508360596146849E-2</v>
      </c>
      <c r="Y40" s="166">
        <f>ROUND(S40*X40,0)</f>
        <v>0</v>
      </c>
    </row>
    <row r="41" spans="1:25" x14ac:dyDescent="0.2">
      <c r="A41" s="6" t="s">
        <v>341</v>
      </c>
      <c r="B41" s="5" t="s">
        <v>42</v>
      </c>
      <c r="C41" s="90"/>
      <c r="D41" s="76">
        <f>投入係数表!R41</f>
        <v>1.4164707215501857E-4</v>
      </c>
      <c r="E41" s="77">
        <f>$C$20*D41</f>
        <v>1.4164707215501856E-2</v>
      </c>
      <c r="F41" s="76">
        <f>分析係数表!C44</f>
        <v>0.63630612597919289</v>
      </c>
      <c r="G41" s="77">
        <f>E41*F41</f>
        <v>9.0130899739255064E-3</v>
      </c>
      <c r="H41" s="77">
        <v>1.6087506472189799E-2</v>
      </c>
      <c r="I41" s="77">
        <f>C41+H41</f>
        <v>1.6087506472189799E-2</v>
      </c>
      <c r="J41" s="76">
        <f>分析係数表!G44</f>
        <v>0.27264053101016389</v>
      </c>
      <c r="K41" s="78">
        <f>I41*J41</f>
        <v>4.3861063072072751E-3</v>
      </c>
      <c r="L41" s="79"/>
      <c r="M41" s="80"/>
      <c r="N41" s="81">
        <f>分析係数表!H44</f>
        <v>0.11349043608928404</v>
      </c>
      <c r="O41" s="82">
        <f t="shared" si="4"/>
        <v>1.8245322574615388</v>
      </c>
      <c r="P41" s="76">
        <f>分析係数表!C44</f>
        <v>0.63630612597919289</v>
      </c>
      <c r="Q41" s="82">
        <f>O41*P41</f>
        <v>1.1609610524694232</v>
      </c>
      <c r="R41" s="83">
        <v>1.1837412831789345</v>
      </c>
      <c r="S41" s="84">
        <f>I41+R41</f>
        <v>1.1998287896511242</v>
      </c>
      <c r="T41" s="85">
        <f>分析係数表!F44</f>
        <v>0.52896909354905619</v>
      </c>
      <c r="U41" s="86">
        <f>S41*T41</f>
        <v>0.63467234727581634</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投入係数表!R42</f>
        <v>1.0481883339471373E-3</v>
      </c>
      <c r="E42" s="77">
        <f>$C$20*D42</f>
        <v>0.10481883339471373</v>
      </c>
      <c r="F42" s="76">
        <f>分析係数表!C45</f>
        <v>1</v>
      </c>
      <c r="G42" s="77">
        <f>E42*F42</f>
        <v>0.10481883339471373</v>
      </c>
      <c r="H42" s="77">
        <v>0.1305326883895789</v>
      </c>
      <c r="I42" s="77">
        <f>C42+H42</f>
        <v>0.1305326883895789</v>
      </c>
      <c r="J42" s="76">
        <f>分析係数表!G45</f>
        <v>0</v>
      </c>
      <c r="K42" s="78">
        <f>I42*J42</f>
        <v>0</v>
      </c>
      <c r="L42" s="79"/>
      <c r="M42" s="80"/>
      <c r="N42" s="81">
        <f>分析係数表!H45</f>
        <v>0</v>
      </c>
      <c r="O42" s="82">
        <f t="shared" si="4"/>
        <v>0</v>
      </c>
      <c r="P42" s="76">
        <f>分析係数表!C45</f>
        <v>1</v>
      </c>
      <c r="Q42" s="82">
        <f>O42*P42</f>
        <v>0</v>
      </c>
      <c r="R42" s="83">
        <v>2.2937337768398017E-2</v>
      </c>
      <c r="S42" s="84">
        <f>I42+R42</f>
        <v>0.15347002615797692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投入係数表!R43</f>
        <v>6.8840477067339022E-3</v>
      </c>
      <c r="E43" s="77">
        <f>$C$20*D43</f>
        <v>0.68840477067339023</v>
      </c>
      <c r="F43" s="76">
        <f>分析係数表!C46</f>
        <v>0.4351527731358511</v>
      </c>
      <c r="G43" s="77">
        <f>E43*F43</f>
        <v>0.29956124499847536</v>
      </c>
      <c r="H43" s="77">
        <v>0.34369529693471895</v>
      </c>
      <c r="I43" s="77">
        <f>C43+H43</f>
        <v>0.34369529693471895</v>
      </c>
      <c r="J43" s="76">
        <f>分析係数表!G46</f>
        <v>9.2768120033880526E-3</v>
      </c>
      <c r="K43" s="78">
        <f>I43*J43</f>
        <v>3.1883966561120219E-3</v>
      </c>
      <c r="L43" s="79"/>
      <c r="M43" s="80"/>
      <c r="N43" s="81">
        <f>分析係数表!H46</f>
        <v>2.189916413611746E-2</v>
      </c>
      <c r="O43" s="82">
        <f t="shared" si="4"/>
        <v>0.35206254160797823</v>
      </c>
      <c r="P43" s="76">
        <f>分析係数表!C46</f>
        <v>0.4351527731358511</v>
      </c>
      <c r="Q43" s="82">
        <f>O43*P43</f>
        <v>0.15320099129796769</v>
      </c>
      <c r="R43" s="83">
        <v>0.1824070561912105</v>
      </c>
      <c r="S43" s="84">
        <f>I43+R43</f>
        <v>0.52610235312592946</v>
      </c>
      <c r="T43" s="85">
        <f>分析係数表!F46</f>
        <v>0.31347557778405194</v>
      </c>
      <c r="U43" s="86">
        <f>S43*T43</f>
        <v>0.16492023911970005</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投入係数表!R44</f>
        <v>0.5468143573472336</v>
      </c>
      <c r="E44" s="91">
        <f>SUM(E5:E43)</f>
        <v>54.681435734723379</v>
      </c>
      <c r="F44" s="92">
        <f>分析係数表!C47</f>
        <v>0.50215200620282352</v>
      </c>
      <c r="G44" s="91">
        <f>SUM(G5:G43)</f>
        <v>14.987734756549139</v>
      </c>
      <c r="H44" s="91">
        <f>SUM(H5:H43)</f>
        <v>19.219652207471505</v>
      </c>
      <c r="I44" s="91">
        <f>SUM(I6:I43)</f>
        <v>119.21920064368651</v>
      </c>
      <c r="J44" s="92">
        <f>分析係数表!G47</f>
        <v>0.20854392305328981</v>
      </c>
      <c r="K44" s="93">
        <f>SUM(K5:K43)</f>
        <v>25.626772698652573</v>
      </c>
      <c r="L44" s="94">
        <f>最終需要_まとめ!$L$33</f>
        <v>0.62733333333333341</v>
      </c>
      <c r="M44" s="91">
        <f>K44*L44</f>
        <v>16.076528739621384</v>
      </c>
      <c r="N44" s="95">
        <f>分析係数表!H47</f>
        <v>1</v>
      </c>
      <c r="O44" s="96">
        <f>SUM(O5:O43)</f>
        <v>16.076528739621381</v>
      </c>
      <c r="P44" s="92">
        <f>分析係数表!C47</f>
        <v>0.50215200620282352</v>
      </c>
      <c r="Q44" s="96">
        <f>SUM(Q5:Q43)</f>
        <v>9.6612586937548794</v>
      </c>
      <c r="R44" s="91">
        <f>SUM(R5:R43)</f>
        <v>11.702507492524715</v>
      </c>
      <c r="S44" s="97">
        <f>SUM(S5:S43)</f>
        <v>130.92215969999623</v>
      </c>
      <c r="T44" s="98">
        <f>分析係数表!F47</f>
        <v>0.44541069554230517</v>
      </c>
      <c r="U44" s="99">
        <f>SUM(U5:U43)</f>
        <v>60.021920674788049</v>
      </c>
      <c r="V44" s="100">
        <f>分析係数表!D47</f>
        <v>5.4742347785855433E-2</v>
      </c>
      <c r="W44" s="164">
        <f>SUM(W5:W43)</f>
        <v>6</v>
      </c>
      <c r="X44" s="92">
        <f>分析係数表!E47</f>
        <v>4.5721861365849166E-2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297</v>
      </c>
      <c r="S2" s="3" t="s">
        <v>153</v>
      </c>
      <c r="U2" s="64" t="s">
        <v>210</v>
      </c>
      <c r="W2" s="3" t="s">
        <v>130</v>
      </c>
      <c r="Y2" s="3" t="s">
        <v>154</v>
      </c>
    </row>
    <row r="3" spans="1:25" ht="44" x14ac:dyDescent="0.2">
      <c r="B3" s="65"/>
      <c r="C3" s="66" t="s">
        <v>228</v>
      </c>
      <c r="D3" s="66" t="s">
        <v>313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投入係数表!S5</f>
        <v>0</v>
      </c>
      <c r="E5" s="77">
        <f t="shared" ref="E5:E38" si="0">$C$21*D5</f>
        <v>0</v>
      </c>
      <c r="F5" s="76">
        <f>分析係数表!C8</f>
        <v>8.4659786601364306E-2</v>
      </c>
      <c r="G5" s="77">
        <f t="shared" ref="G5:G38" si="1">E5*F5</f>
        <v>0</v>
      </c>
      <c r="H5" s="77">
        <f t="array" ref="H5:H43">MMULT(逆行列係数!C5:AO43,'17'!G5:G43)</f>
        <v>8.0044719733048694E-4</v>
      </c>
      <c r="I5" s="77">
        <f t="shared" ref="I5:I38" si="2">C5+H5</f>
        <v>8.0044719733048694E-4</v>
      </c>
      <c r="J5" s="76">
        <f>分析係数表!G8</f>
        <v>0.11977611940298508</v>
      </c>
      <c r="K5" s="78">
        <f t="shared" ref="K5:K38" si="3">I5*J5</f>
        <v>9.5874459083241159E-5</v>
      </c>
      <c r="L5" s="79" t="s">
        <v>184</v>
      </c>
      <c r="M5" s="80" t="s">
        <v>184</v>
      </c>
      <c r="N5" s="81">
        <f>分析係数表!H8</f>
        <v>1.0788748708637261E-2</v>
      </c>
      <c r="O5" s="82">
        <f t="shared" ref="O5:O43" si="4">$M$44*N5</f>
        <v>0.18506468523785624</v>
      </c>
      <c r="P5" s="76">
        <f>分析係数表!C8</f>
        <v>8.4659786601364306E-2</v>
      </c>
      <c r="Q5" s="82">
        <f t="shared" ref="Q5:Q38" si="5">O5*P5</f>
        <v>1.5667536759685564E-2</v>
      </c>
      <c r="R5" s="83">
        <f t="array" ref="R5:R43">MMULT(逆行列係数!C5:AO43,'17'!Q5:Q43)</f>
        <v>2.0340094875718612E-2</v>
      </c>
      <c r="S5" s="84">
        <f t="shared" ref="S5:S38" si="6">I5+R5</f>
        <v>2.11405420730491E-2</v>
      </c>
      <c r="T5" s="85">
        <f>分析係数表!F8</f>
        <v>0.4513681592039801</v>
      </c>
      <c r="U5" s="86">
        <f t="shared" ref="U5:U38" si="7">S5*T5</f>
        <v>9.5421675600864658E-3</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投入係数表!S6</f>
        <v>0</v>
      </c>
      <c r="E6" s="77">
        <f t="shared" si="0"/>
        <v>0</v>
      </c>
      <c r="F6" s="76">
        <f>分析係数表!C9</f>
        <v>0.31916038751345532</v>
      </c>
      <c r="G6" s="77">
        <f t="shared" si="1"/>
        <v>0</v>
      </c>
      <c r="H6" s="77">
        <v>4.1270048468804773E-4</v>
      </c>
      <c r="I6" s="77">
        <f t="shared" si="2"/>
        <v>4.1270048468804773E-4</v>
      </c>
      <c r="J6" s="76">
        <f>分析係数表!G9</f>
        <v>0.24726134585289514</v>
      </c>
      <c r="K6" s="78">
        <f t="shared" si="3"/>
        <v>1.0204487727810883E-4</v>
      </c>
      <c r="L6" s="79"/>
      <c r="M6" s="80"/>
      <c r="N6" s="81">
        <f>分析係数表!H9</f>
        <v>5.7211282597126128E-4</v>
      </c>
      <c r="O6" s="82">
        <f t="shared" si="4"/>
        <v>9.8137312229867896E-3</v>
      </c>
      <c r="P6" s="76">
        <f>分析係数表!C9</f>
        <v>0.31916038751345532</v>
      </c>
      <c r="Q6" s="82">
        <f t="shared" si="5"/>
        <v>3.1321542600813595E-3</v>
      </c>
      <c r="R6" s="83">
        <v>3.8068599310216947E-3</v>
      </c>
      <c r="S6" s="84">
        <f t="shared" si="6"/>
        <v>4.2195604157097425E-3</v>
      </c>
      <c r="T6" s="85">
        <f>分析係数表!F9</f>
        <v>0.67449139280125192</v>
      </c>
      <c r="U6" s="86">
        <f t="shared" si="7"/>
        <v>2.8460571818010936E-3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投入係数表!S7</f>
        <v>0</v>
      </c>
      <c r="E7" s="77">
        <f t="shared" si="0"/>
        <v>0</v>
      </c>
      <c r="F7" s="76">
        <f>分析係数表!C10</f>
        <v>0.62166360683519284</v>
      </c>
      <c r="G7" s="77">
        <f t="shared" si="1"/>
        <v>0</v>
      </c>
      <c r="H7" s="77">
        <v>9.8368589496942321E-4</v>
      </c>
      <c r="I7" s="77">
        <f t="shared" si="2"/>
        <v>9.8368589496942321E-4</v>
      </c>
      <c r="J7" s="76">
        <f>分析係数表!G10</f>
        <v>0.1793598233995585</v>
      </c>
      <c r="K7" s="78">
        <f t="shared" si="3"/>
        <v>1.7643372840235239E-4</v>
      </c>
      <c r="L7" s="79"/>
      <c r="M7" s="80"/>
      <c r="N7" s="81">
        <f>分析係数表!H10</f>
        <v>1.0737876843126819E-3</v>
      </c>
      <c r="O7" s="82">
        <f t="shared" si="4"/>
        <v>1.8419205523854822E-2</v>
      </c>
      <c r="P7" s="76">
        <f>分析係数表!C10</f>
        <v>0.62166360683519284</v>
      </c>
      <c r="Q7" s="82">
        <f t="shared" si="5"/>
        <v>1.1450549740998297E-2</v>
      </c>
      <c r="R7" s="83">
        <v>1.8105539633377521E-2</v>
      </c>
      <c r="S7" s="84">
        <f t="shared" si="6"/>
        <v>1.9089225528346944E-2</v>
      </c>
      <c r="T7" s="85">
        <f>分析係数表!F10</f>
        <v>0.51894775570272256</v>
      </c>
      <c r="U7" s="86">
        <f t="shared" si="7"/>
        <v>9.9063107460387653E-3</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投入係数表!S8</f>
        <v>5.4208768810442778E-5</v>
      </c>
      <c r="E8" s="77">
        <f t="shared" si="0"/>
        <v>5.4208768810442782E-3</v>
      </c>
      <c r="F8" s="76">
        <f>分析係数表!C11</f>
        <v>1.1338376983330734E-2</v>
      </c>
      <c r="G8" s="77">
        <f t="shared" si="1"/>
        <v>6.1463945657502138E-5</v>
      </c>
      <c r="H8" s="77">
        <v>7.6956599413780923E-3</v>
      </c>
      <c r="I8" s="77">
        <f t="shared" si="2"/>
        <v>7.6956599413780923E-3</v>
      </c>
      <c r="J8" s="76">
        <f>分析係数表!G11</f>
        <v>0.33809183916250296</v>
      </c>
      <c r="K8" s="78">
        <f t="shared" si="3"/>
        <v>2.6018398231497188E-3</v>
      </c>
      <c r="L8" s="79"/>
      <c r="M8" s="80"/>
      <c r="N8" s="81">
        <f>分析係数表!H11</f>
        <v>-1.9566102119400181E-5</v>
      </c>
      <c r="O8" s="82">
        <f t="shared" si="4"/>
        <v>-3.3562692281076574E-4</v>
      </c>
      <c r="P8" s="76">
        <f>分析係数表!C11</f>
        <v>1.1338376983330734E-2</v>
      </c>
      <c r="Q8" s="82">
        <f t="shared" si="5"/>
        <v>-3.805464576583707E-6</v>
      </c>
      <c r="R8" s="83">
        <v>2.5732069288153525E-3</v>
      </c>
      <c r="S8" s="84">
        <f t="shared" si="6"/>
        <v>1.0268866870193445E-2</v>
      </c>
      <c r="T8" s="85">
        <f>分析係数表!F11</f>
        <v>0.55864858434451581</v>
      </c>
      <c r="U8" s="86">
        <f t="shared" si="7"/>
        <v>5.7366879398558666E-3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投入係数表!S9</f>
        <v>0</v>
      </c>
      <c r="E9" s="77">
        <f t="shared" si="0"/>
        <v>0</v>
      </c>
      <c r="F9" s="76">
        <f>分析係数表!C12</f>
        <v>8.477574226152873E-2</v>
      </c>
      <c r="G9" s="77">
        <f t="shared" si="1"/>
        <v>0</v>
      </c>
      <c r="H9" s="77">
        <v>5.407976330639103E-4</v>
      </c>
      <c r="I9" s="77">
        <f t="shared" si="2"/>
        <v>5.407976330639103E-4</v>
      </c>
      <c r="J9" s="76">
        <f>分析係数表!G12</f>
        <v>0.1365084958708076</v>
      </c>
      <c r="K9" s="78">
        <f t="shared" si="3"/>
        <v>7.3823471460047327E-5</v>
      </c>
      <c r="L9" s="79"/>
      <c r="M9" s="80"/>
      <c r="N9" s="81">
        <f>分析係数表!H12</f>
        <v>8.9702751776602072E-2</v>
      </c>
      <c r="O9" s="82">
        <f t="shared" si="4"/>
        <v>1.5387151903182366</v>
      </c>
      <c r="P9" s="76">
        <f>分析係数表!C12</f>
        <v>8.477574226152873E-2</v>
      </c>
      <c r="Q9" s="82">
        <f t="shared" si="5"/>
        <v>0.13044572238831795</v>
      </c>
      <c r="R9" s="83">
        <v>0.14799367994079607</v>
      </c>
      <c r="S9" s="84">
        <f t="shared" si="6"/>
        <v>0.14853447757385999</v>
      </c>
      <c r="T9" s="85">
        <f>分析係数表!F12</f>
        <v>0.34033278686012841</v>
      </c>
      <c r="U9" s="86">
        <f t="shared" si="7"/>
        <v>5.0551152697525012E-2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投入係数表!S10</f>
        <v>1.170909406305564E-3</v>
      </c>
      <c r="E10" s="77">
        <f t="shared" si="0"/>
        <v>0.1170909406305564</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0.24425584934476285</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投入係数表!S11</f>
        <v>5.2907758358992155E-3</v>
      </c>
      <c r="E11" s="77">
        <f t="shared" si="0"/>
        <v>0.52907758358992152</v>
      </c>
      <c r="F11" s="76">
        <f>分析係数表!C14</f>
        <v>0.10751143043762246</v>
      </c>
      <c r="G11" s="77">
        <f t="shared" si="1"/>
        <v>5.6881887824233229E-2</v>
      </c>
      <c r="H11" s="77">
        <v>8.9419999809895262E-2</v>
      </c>
      <c r="I11" s="77">
        <f t="shared" si="2"/>
        <v>8.9419999809895262E-2</v>
      </c>
      <c r="J11" s="76">
        <f>分析係数表!G14</f>
        <v>0.16229985443959244</v>
      </c>
      <c r="K11" s="78">
        <f t="shared" si="3"/>
        <v>1.4512852953134385E-2</v>
      </c>
      <c r="L11" s="79"/>
      <c r="M11" s="80"/>
      <c r="N11" s="81">
        <f>分析係数表!H14</f>
        <v>1.1512694487055067E-3</v>
      </c>
      <c r="O11" s="82">
        <f t="shared" si="4"/>
        <v>1.9748288138185455E-2</v>
      </c>
      <c r="P11" s="76">
        <f>分析係数表!C14</f>
        <v>0.10751143043762246</v>
      </c>
      <c r="Q11" s="82">
        <f t="shared" si="5"/>
        <v>2.1231667064306502E-3</v>
      </c>
      <c r="R11" s="83">
        <v>1.25773712048587E-2</v>
      </c>
      <c r="S11" s="84">
        <f t="shared" si="6"/>
        <v>0.10199737101475397</v>
      </c>
      <c r="T11" s="85">
        <f>分析係数表!F14</f>
        <v>0.30163027656477437</v>
      </c>
      <c r="U11" s="86">
        <f t="shared" si="7"/>
        <v>3.0765495228060141E-2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投入係数表!S12</f>
        <v>1.7151654451624095E-2</v>
      </c>
      <c r="E12" s="77">
        <f t="shared" si="0"/>
        <v>1.7151654451624094</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0.14107070819582104</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投入係数表!S13</f>
        <v>8.7818205472917294E-4</v>
      </c>
      <c r="E13" s="77">
        <f t="shared" si="0"/>
        <v>8.7818205472917299E-2</v>
      </c>
      <c r="F13" s="76">
        <f>分析係数表!C16</f>
        <v>7.3204631810756426E-2</v>
      </c>
      <c r="G13" s="77">
        <f t="shared" si="1"/>
        <v>6.4286993979262661E-3</v>
      </c>
      <c r="H13" s="77">
        <v>2.0577351301562893E-2</v>
      </c>
      <c r="I13" s="77">
        <f t="shared" si="2"/>
        <v>2.0577351301562893E-2</v>
      </c>
      <c r="J13" s="76">
        <f>分析係数表!G16</f>
        <v>3.3405954974582423E-2</v>
      </c>
      <c r="K13" s="78">
        <f t="shared" si="3"/>
        <v>6.87406071076175E-4</v>
      </c>
      <c r="L13" s="79"/>
      <c r="M13" s="80"/>
      <c r="N13" s="81">
        <f>分析係数表!H16</f>
        <v>1.6620229784303289E-2</v>
      </c>
      <c r="O13" s="82">
        <f t="shared" si="4"/>
        <v>0.28509493331237684</v>
      </c>
      <c r="P13" s="76">
        <f>分析係数表!C16</f>
        <v>7.3204631810756426E-2</v>
      </c>
      <c r="Q13" s="82">
        <f t="shared" si="5"/>
        <v>2.0870269624244705E-2</v>
      </c>
      <c r="R13" s="83">
        <v>2.6647992081948773E-2</v>
      </c>
      <c r="S13" s="84">
        <f t="shared" si="6"/>
        <v>4.722534338351167E-2</v>
      </c>
      <c r="T13" s="85">
        <f>分析係数表!F16</f>
        <v>0.2888106809675437</v>
      </c>
      <c r="U13" s="86">
        <f t="shared" si="7"/>
        <v>1.363918358151809E-2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投入係数表!S14</f>
        <v>4.0938462205646384E-2</v>
      </c>
      <c r="E14" s="77">
        <f t="shared" si="0"/>
        <v>4.0938462205646386</v>
      </c>
      <c r="F14" s="76">
        <f>分析係数表!C17</f>
        <v>9.4677137870855188E-2</v>
      </c>
      <c r="G14" s="77">
        <f t="shared" si="1"/>
        <v>0.38759364304647775</v>
      </c>
      <c r="H14" s="77">
        <v>0.45449813434941205</v>
      </c>
      <c r="I14" s="77">
        <f t="shared" si="2"/>
        <v>0.45449813434941205</v>
      </c>
      <c r="J14" s="76">
        <f>分析係数表!G17</f>
        <v>0.22277835489659081</v>
      </c>
      <c r="K14" s="78">
        <f t="shared" si="3"/>
        <v>0.10125234667393174</v>
      </c>
      <c r="L14" s="79"/>
      <c r="M14" s="80"/>
      <c r="N14" s="81">
        <f>分析係数表!H17</f>
        <v>2.9857871834204678E-3</v>
      </c>
      <c r="O14" s="82">
        <f t="shared" si="4"/>
        <v>5.1216668420922852E-2</v>
      </c>
      <c r="P14" s="76">
        <f>分析係数表!C17</f>
        <v>9.4677137870855188E-2</v>
      </c>
      <c r="Q14" s="82">
        <f t="shared" si="5"/>
        <v>4.8490475773735877E-3</v>
      </c>
      <c r="R14" s="83">
        <v>1.1534178326178715E-2</v>
      </c>
      <c r="S14" s="84">
        <f t="shared" si="6"/>
        <v>0.46603231267559075</v>
      </c>
      <c r="T14" s="85">
        <f>分析係数表!F17</f>
        <v>0.35642648030975543</v>
      </c>
      <c r="U14" s="86">
        <f t="shared" si="7"/>
        <v>0.16610625691757624</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投入係数表!S15</f>
        <v>1.9081486621275859E-2</v>
      </c>
      <c r="E15" s="77">
        <f t="shared" si="0"/>
        <v>1.9081486621275858</v>
      </c>
      <c r="F15" s="76">
        <f>分析係数表!C18</f>
        <v>9.0734209682590605E-2</v>
      </c>
      <c r="G15" s="77">
        <f t="shared" si="1"/>
        <v>0.17313436081503911</v>
      </c>
      <c r="H15" s="77">
        <v>0.19924066139817148</v>
      </c>
      <c r="I15" s="77">
        <f t="shared" si="2"/>
        <v>0.19924066139817148</v>
      </c>
      <c r="J15" s="76">
        <f>分析係数表!G18</f>
        <v>0.21565293431791682</v>
      </c>
      <c r="K15" s="78">
        <f t="shared" si="3"/>
        <v>4.2966833265958182E-2</v>
      </c>
      <c r="L15" s="79"/>
      <c r="M15" s="80"/>
      <c r="N15" s="81">
        <f>分析係数表!H18</f>
        <v>4.3984597564411608E-4</v>
      </c>
      <c r="O15" s="82">
        <f t="shared" si="4"/>
        <v>7.544893224786014E-3</v>
      </c>
      <c r="P15" s="76">
        <f>分析係数表!C18</f>
        <v>9.0734209682590605E-2</v>
      </c>
      <c r="Q15" s="82">
        <f t="shared" si="5"/>
        <v>6.8457992389049139E-4</v>
      </c>
      <c r="R15" s="83">
        <v>1.9806813107621545E-3</v>
      </c>
      <c r="S15" s="84">
        <f t="shared" si="6"/>
        <v>0.20122134270893363</v>
      </c>
      <c r="T15" s="85">
        <f>分析係数表!F18</f>
        <v>0.45924018655266224</v>
      </c>
      <c r="U15" s="86">
        <f t="shared" si="7"/>
        <v>9.240892696402786E-2</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投入係数表!S16</f>
        <v>2.3266403573442038E-2</v>
      </c>
      <c r="E16" s="77">
        <f t="shared" si="0"/>
        <v>2.3266403573442038</v>
      </c>
      <c r="F16" s="76">
        <f>分析係数表!C19</f>
        <v>0.38367313932924796</v>
      </c>
      <c r="G16" s="77">
        <f t="shared" si="1"/>
        <v>0.89266940999237399</v>
      </c>
      <c r="H16" s="77">
        <v>1.3672181441115856</v>
      </c>
      <c r="I16" s="77">
        <f t="shared" si="2"/>
        <v>1.3672181441115856</v>
      </c>
      <c r="J16" s="76">
        <f>分析係数表!G19</f>
        <v>5.766363928853338E-2</v>
      </c>
      <c r="K16" s="78">
        <f t="shared" si="3"/>
        <v>7.8838773890788527E-2</v>
      </c>
      <c r="L16" s="79"/>
      <c r="M16" s="80"/>
      <c r="N16" s="81">
        <f>分析係数表!H19</f>
        <v>-1.1191810412296904E-4</v>
      </c>
      <c r="O16" s="82">
        <f t="shared" si="4"/>
        <v>-1.9197859984775802E-3</v>
      </c>
      <c r="P16" s="76">
        <f>分析係数表!C19</f>
        <v>0.38367313932924796</v>
      </c>
      <c r="Q16" s="82">
        <f t="shared" si="5"/>
        <v>-7.3657032087622802E-4</v>
      </c>
      <c r="R16" s="83">
        <v>6.5747569999763762E-3</v>
      </c>
      <c r="S16" s="84">
        <f t="shared" si="6"/>
        <v>1.3737929011115619</v>
      </c>
      <c r="T16" s="85">
        <f>分析係数表!F19</f>
        <v>0.24005843022564122</v>
      </c>
      <c r="U16" s="86">
        <f t="shared" si="7"/>
        <v>0.32979056729597112</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投入係数表!S17</f>
        <v>3.8217182011362157E-2</v>
      </c>
      <c r="E17" s="77">
        <f t="shared" si="0"/>
        <v>3.8217182011362159</v>
      </c>
      <c r="F17" s="76">
        <f>分析係数表!C20</f>
        <v>5.6760594962254274E-2</v>
      </c>
      <c r="G17" s="77">
        <f t="shared" si="1"/>
        <v>0.21692299887456776</v>
      </c>
      <c r="H17" s="77">
        <v>0.25860338735024224</v>
      </c>
      <c r="I17" s="77">
        <f t="shared" si="2"/>
        <v>0.25860338735024224</v>
      </c>
      <c r="J17" s="76">
        <f>分析係数表!G20</f>
        <v>0.10000544691976687</v>
      </c>
      <c r="K17" s="78">
        <f t="shared" si="3"/>
        <v>2.5861747326926563E-2</v>
      </c>
      <c r="L17" s="79"/>
      <c r="M17" s="80"/>
      <c r="N17" s="81">
        <f>分析係数表!H20</f>
        <v>5.4785085934320511E-4</v>
      </c>
      <c r="O17" s="82">
        <f t="shared" si="4"/>
        <v>9.3975538387014411E-3</v>
      </c>
      <c r="P17" s="76">
        <f>分析係数表!C20</f>
        <v>5.6760594962254274E-2</v>
      </c>
      <c r="Q17" s="82">
        <f t="shared" si="5"/>
        <v>5.3341074707451033E-4</v>
      </c>
      <c r="R17" s="83">
        <v>1.7833519158331295E-3</v>
      </c>
      <c r="S17" s="84">
        <f t="shared" si="6"/>
        <v>0.26038673926607536</v>
      </c>
      <c r="T17" s="85">
        <f>分析係数表!F20</f>
        <v>0.22277901846505802</v>
      </c>
      <c r="U17" s="86">
        <f t="shared" si="7"/>
        <v>5.8008702195013251E-2</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投入係数表!S18</f>
        <v>4.0439741532590313E-2</v>
      </c>
      <c r="E18" s="77">
        <f t="shared" si="0"/>
        <v>4.0439741532590316</v>
      </c>
      <c r="F18" s="76">
        <f>分析係数表!C21</f>
        <v>0.13737850556345566</v>
      </c>
      <c r="G18" s="77">
        <f t="shared" si="1"/>
        <v>0.55555512571196675</v>
      </c>
      <c r="H18" s="77">
        <v>0.63458475515845958</v>
      </c>
      <c r="I18" s="77">
        <f t="shared" si="2"/>
        <v>0.63458475515845958</v>
      </c>
      <c r="J18" s="76">
        <f>分析係数表!G21</f>
        <v>0.2851571527617287</v>
      </c>
      <c r="K18" s="78">
        <f t="shared" si="3"/>
        <v>0.18095638196698507</v>
      </c>
      <c r="L18" s="79"/>
      <c r="M18" s="80"/>
      <c r="N18" s="81">
        <f>分析係数表!H21</f>
        <v>9.156935791879285E-4</v>
      </c>
      <c r="O18" s="82">
        <f t="shared" si="4"/>
        <v>1.5707339987543836E-2</v>
      </c>
      <c r="P18" s="76">
        <f>分析係数表!C21</f>
        <v>0.13737850556345566</v>
      </c>
      <c r="Q18" s="82">
        <f t="shared" si="5"/>
        <v>2.1578508938658804E-3</v>
      </c>
      <c r="R18" s="83">
        <v>6.6406886332382583E-3</v>
      </c>
      <c r="S18" s="84">
        <f t="shared" si="6"/>
        <v>0.64122544379169788</v>
      </c>
      <c r="T18" s="85">
        <f>分析係数表!F21</f>
        <v>0.4258002079963023</v>
      </c>
      <c r="U18" s="86">
        <f t="shared" si="7"/>
        <v>0.27303392733902621</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投入係数表!S19</f>
        <v>1.55362331410729E-2</v>
      </c>
      <c r="E19" s="77">
        <f t="shared" si="0"/>
        <v>1.5536233141072899</v>
      </c>
      <c r="F19" s="76">
        <f>分析係数表!C22</f>
        <v>5.5142937219730959E-2</v>
      </c>
      <c r="G19" s="77">
        <f t="shared" si="1"/>
        <v>8.5671352872928638E-2</v>
      </c>
      <c r="H19" s="77">
        <v>9.8440675019976887E-2</v>
      </c>
      <c r="I19" s="77">
        <f t="shared" si="2"/>
        <v>9.8440675019976887E-2</v>
      </c>
      <c r="J19" s="76">
        <f>分析係数表!G22</f>
        <v>0.19463487332339791</v>
      </c>
      <c r="K19" s="78">
        <f t="shared" si="3"/>
        <v>1.9159988312382983E-2</v>
      </c>
      <c r="L19" s="79"/>
      <c r="M19" s="80"/>
      <c r="N19" s="81">
        <f>分析係数表!H22</f>
        <v>4.3045424662680399E-5</v>
      </c>
      <c r="O19" s="82">
        <f t="shared" si="4"/>
        <v>7.3837923018368467E-4</v>
      </c>
      <c r="P19" s="76">
        <f>分析係数表!C22</f>
        <v>5.5142937219730959E-2</v>
      </c>
      <c r="Q19" s="82">
        <f t="shared" si="5"/>
        <v>4.0716399534372201E-5</v>
      </c>
      <c r="R19" s="83">
        <v>8.5348106440832894E-4</v>
      </c>
      <c r="S19" s="84">
        <f t="shared" si="6"/>
        <v>9.9294156084385216E-2</v>
      </c>
      <c r="T19" s="85">
        <f>分析係数表!F22</f>
        <v>0.4128663686040735</v>
      </c>
      <c r="U19" s="86">
        <f t="shared" si="7"/>
        <v>4.099521764616619E-2</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投入係数表!S20</f>
        <v>1.9731991847001169E-3</v>
      </c>
      <c r="E20" s="77">
        <f t="shared" si="0"/>
        <v>0.19731991847001168</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4.2960246119778017E-4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75">
        <f>最終需要_まとめ!C22</f>
        <v>100</v>
      </c>
      <c r="D21" s="76">
        <f>投入係数表!S21</f>
        <v>8.869638752764647E-2</v>
      </c>
      <c r="E21" s="77">
        <f t="shared" si="0"/>
        <v>8.8696387527646472</v>
      </c>
      <c r="F21" s="76">
        <f>分析係数表!C24</f>
        <v>1</v>
      </c>
      <c r="G21" s="77">
        <f t="shared" si="1"/>
        <v>8.8696387527646472</v>
      </c>
      <c r="H21" s="77">
        <v>9.7752769007474036</v>
      </c>
      <c r="I21" s="77">
        <f t="shared" si="2"/>
        <v>109.7752769007474</v>
      </c>
      <c r="J21" s="76">
        <f>分析係数表!G24</f>
        <v>0.20831345678476951</v>
      </c>
      <c r="K21" s="78">
        <f t="shared" si="3"/>
        <v>22.867667400699951</v>
      </c>
      <c r="L21" s="79"/>
      <c r="M21" s="80"/>
      <c r="N21" s="81">
        <f>分析係数表!H24</f>
        <v>3.2557993926681905E-4</v>
      </c>
      <c r="O21" s="82">
        <f t="shared" si="4"/>
        <v>5.5848319955711422E-3</v>
      </c>
      <c r="P21" s="76">
        <f>分析係数表!C24</f>
        <v>1</v>
      </c>
      <c r="Q21" s="82">
        <f t="shared" si="5"/>
        <v>5.5848319955711422E-3</v>
      </c>
      <c r="R21" s="83">
        <v>2.9468142202774033E-2</v>
      </c>
      <c r="S21" s="84">
        <f t="shared" si="6"/>
        <v>109.80474504295017</v>
      </c>
      <c r="T21" s="85">
        <f>分析係数表!F24</f>
        <v>0.39224380935860187</v>
      </c>
      <c r="U21" s="86">
        <f t="shared" si="7"/>
        <v>43.07023148129683</v>
      </c>
      <c r="V21" s="87">
        <f>分析係数表!D24</f>
        <v>2.7169434927793921E-2</v>
      </c>
      <c r="W21" s="88">
        <f t="shared" si="8"/>
        <v>3</v>
      </c>
      <c r="X21" s="76">
        <f>分析係数表!E24</f>
        <v>2.746216227937031E-2</v>
      </c>
      <c r="Y21" s="89">
        <f t="shared" si="9"/>
        <v>3</v>
      </c>
    </row>
    <row r="22" spans="1:25" x14ac:dyDescent="0.2">
      <c r="A22" s="6" t="s">
        <v>10</v>
      </c>
      <c r="B22" s="5" t="s">
        <v>272</v>
      </c>
      <c r="C22" s="90"/>
      <c r="D22" s="76">
        <f>投入係数表!S22</f>
        <v>0.14072596383190944</v>
      </c>
      <c r="E22" s="77">
        <f t="shared" si="0"/>
        <v>14.072596383190945</v>
      </c>
      <c r="F22" s="76">
        <f>分析係数表!C25</f>
        <v>5.3881637957861162E-2</v>
      </c>
      <c r="G22" s="77">
        <f t="shared" si="1"/>
        <v>0.75825454344620091</v>
      </c>
      <c r="H22" s="77">
        <v>0.86643686426088884</v>
      </c>
      <c r="I22" s="77">
        <f t="shared" si="2"/>
        <v>0.86643686426088884</v>
      </c>
      <c r="J22" s="76">
        <f>分析係数表!G25</f>
        <v>0.19694753074216123</v>
      </c>
      <c r="K22" s="78">
        <f t="shared" si="3"/>
        <v>0.17064260096016318</v>
      </c>
      <c r="L22" s="79"/>
      <c r="M22" s="80"/>
      <c r="N22" s="81">
        <f>分析係数表!H25</f>
        <v>5.0793601101962874E-4</v>
      </c>
      <c r="O22" s="82">
        <f t="shared" si="4"/>
        <v>8.7128749161674793E-3</v>
      </c>
      <c r="P22" s="76">
        <f>分析係数表!C25</f>
        <v>5.3881637957861162E-2</v>
      </c>
      <c r="Q22" s="82">
        <f t="shared" si="5"/>
        <v>4.6946397180506604E-4</v>
      </c>
      <c r="R22" s="83">
        <v>4.0682004533022301E-3</v>
      </c>
      <c r="S22" s="84">
        <f t="shared" si="6"/>
        <v>0.87050506471419109</v>
      </c>
      <c r="T22" s="85">
        <f>分析係数表!F25</f>
        <v>0.35040132853584277</v>
      </c>
      <c r="U22" s="86">
        <f t="shared" si="7"/>
        <v>0.30502613117303234</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投入係数表!S23</f>
        <v>2.0003035691053384E-2</v>
      </c>
      <c r="E23" s="77">
        <f t="shared" si="0"/>
        <v>2.0003035691053386</v>
      </c>
      <c r="F23" s="76">
        <f>分析係数表!C26</f>
        <v>0.84177658262309296</v>
      </c>
      <c r="G23" s="77">
        <f t="shared" si="1"/>
        <v>1.6838087026102677</v>
      </c>
      <c r="H23" s="77">
        <v>2.1002657367493112</v>
      </c>
      <c r="I23" s="77">
        <f t="shared" si="2"/>
        <v>2.1002657367493112</v>
      </c>
      <c r="J23" s="76">
        <f>分析係数表!G26</f>
        <v>0.19643330946147433</v>
      </c>
      <c r="K23" s="78">
        <f t="shared" si="3"/>
        <v>0.41256214941820885</v>
      </c>
      <c r="L23" s="79"/>
      <c r="M23" s="80"/>
      <c r="N23" s="81">
        <f>分析係数表!H26</f>
        <v>1.0240897849294056E-2</v>
      </c>
      <c r="O23" s="82">
        <f t="shared" si="4"/>
        <v>0.1756671313991548</v>
      </c>
      <c r="P23" s="76">
        <f>分析係数表!C26</f>
        <v>0.84177658262309296</v>
      </c>
      <c r="Q23" s="82">
        <f t="shared" si="5"/>
        <v>0.14787247754838237</v>
      </c>
      <c r="R23" s="83">
        <v>0.17594959843624106</v>
      </c>
      <c r="S23" s="84">
        <f t="shared" si="6"/>
        <v>2.2762153351855523</v>
      </c>
      <c r="T23" s="85">
        <f>分析係数表!F26</f>
        <v>0.3347664275567348</v>
      </c>
      <c r="U23" s="86">
        <f t="shared" si="7"/>
        <v>0.76200047610992305</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投入係数表!S24</f>
        <v>1.0841753762088555E-5</v>
      </c>
      <c r="E24" s="77">
        <f t="shared" si="0"/>
        <v>1.0841753762088555E-3</v>
      </c>
      <c r="F24" s="76">
        <f>分析係数表!C27</f>
        <v>0.24324710590252963</v>
      </c>
      <c r="G24" s="77">
        <f t="shared" si="1"/>
        <v>2.6372252255359038E-4</v>
      </c>
      <c r="H24" s="77">
        <v>1.7819561760918107E-3</v>
      </c>
      <c r="I24" s="77">
        <f t="shared" si="2"/>
        <v>1.7819561760918107E-3</v>
      </c>
      <c r="J24" s="76">
        <f>分析係数表!G27</f>
        <v>0.17095686135274277</v>
      </c>
      <c r="K24" s="78">
        <f t="shared" si="3"/>
        <v>3.0463763493279137E-4</v>
      </c>
      <c r="L24" s="79"/>
      <c r="M24" s="80"/>
      <c r="N24" s="81">
        <f>分析係数表!H27</f>
        <v>1.1085370816767366E-2</v>
      </c>
      <c r="O24" s="82">
        <f t="shared" si="4"/>
        <v>0.19015278938766741</v>
      </c>
      <c r="P24" s="76">
        <f>分析係数表!C27</f>
        <v>0.24324710590252963</v>
      </c>
      <c r="Q24" s="82">
        <f t="shared" si="5"/>
        <v>4.6254115697843344E-2</v>
      </c>
      <c r="R24" s="83">
        <v>4.7290869494468118E-2</v>
      </c>
      <c r="S24" s="84">
        <f t="shared" si="6"/>
        <v>4.9072825670559928E-2</v>
      </c>
      <c r="T24" s="85">
        <f>分析係数表!F27</f>
        <v>0.32207527072607844</v>
      </c>
      <c r="U24" s="86">
        <f t="shared" si="7"/>
        <v>1.5805143613139241E-2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投入係数表!S25</f>
        <v>0</v>
      </c>
      <c r="E25" s="77">
        <f t="shared" si="0"/>
        <v>0</v>
      </c>
      <c r="F25" s="76">
        <f>分析係数表!C28</f>
        <v>6.4266243880729879E-2</v>
      </c>
      <c r="G25" s="77">
        <f t="shared" si="1"/>
        <v>0</v>
      </c>
      <c r="H25" s="77">
        <v>7.545273439085563E-3</v>
      </c>
      <c r="I25" s="77">
        <f t="shared" si="2"/>
        <v>7.545273439085563E-3</v>
      </c>
      <c r="J25" s="76">
        <f>分析係数表!G28</f>
        <v>0.12485076971410619</v>
      </c>
      <c r="K25" s="78">
        <f t="shared" si="3"/>
        <v>9.4203319657323371E-4</v>
      </c>
      <c r="L25" s="79"/>
      <c r="M25" s="80"/>
      <c r="N25" s="81">
        <f>分析係数表!H28</f>
        <v>2.0224305794696803E-2</v>
      </c>
      <c r="O25" s="82">
        <f t="shared" si="4"/>
        <v>0.34691741249411989</v>
      </c>
      <c r="P25" s="76">
        <f>分析係数表!C28</f>
        <v>6.4266243880729879E-2</v>
      </c>
      <c r="Q25" s="82">
        <f t="shared" si="5"/>
        <v>2.2295079037818875E-2</v>
      </c>
      <c r="R25" s="83">
        <v>2.5611943286198618E-2</v>
      </c>
      <c r="S25" s="84">
        <f t="shared" si="6"/>
        <v>3.3157216725284183E-2</v>
      </c>
      <c r="T25" s="85">
        <f>分析係数表!F28</f>
        <v>0.21344643418158971</v>
      </c>
      <c r="U25" s="86">
        <f t="shared" si="7"/>
        <v>7.0772896773980756E-3</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投入係数表!S26</f>
        <v>7.177240990502624E-3</v>
      </c>
      <c r="E26" s="77">
        <f t="shared" si="0"/>
        <v>0.71772409905026235</v>
      </c>
      <c r="F26" s="76">
        <f>分析係数表!C29</f>
        <v>0.2704472217012498</v>
      </c>
      <c r="G26" s="77">
        <f t="shared" si="1"/>
        <v>0.19410648853617607</v>
      </c>
      <c r="H26" s="77">
        <v>0.25818323155991185</v>
      </c>
      <c r="I26" s="77">
        <f t="shared" si="2"/>
        <v>0.25818323155991185</v>
      </c>
      <c r="J26" s="76">
        <f>分析係数表!G29</f>
        <v>0.25613918980110767</v>
      </c>
      <c r="K26" s="78">
        <f t="shared" si="3"/>
        <v>6.6130843751987592E-2</v>
      </c>
      <c r="L26" s="79"/>
      <c r="M26" s="80"/>
      <c r="N26" s="81">
        <f>分析係数表!H29</f>
        <v>1.0092978117271389E-2</v>
      </c>
      <c r="O26" s="82">
        <f t="shared" si="4"/>
        <v>0.17312979186270538</v>
      </c>
      <c r="P26" s="76">
        <f>分析係数表!C29</f>
        <v>0.2704472217012498</v>
      </c>
      <c r="Q26" s="82">
        <f t="shared" si="5"/>
        <v>4.6822471202984314E-2</v>
      </c>
      <c r="R26" s="83">
        <v>7.366594403986057E-2</v>
      </c>
      <c r="S26" s="84">
        <f t="shared" si="6"/>
        <v>0.33184917559977245</v>
      </c>
      <c r="T26" s="85">
        <f>分析係数表!F29</f>
        <v>0.41878853321258142</v>
      </c>
      <c r="U26" s="86">
        <f t="shared" si="7"/>
        <v>0.13897462949723308</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投入係数表!S27</f>
        <v>1.268485190164361E-3</v>
      </c>
      <c r="E27" s="77">
        <f t="shared" si="0"/>
        <v>0.1268485190164361</v>
      </c>
      <c r="F27" s="76">
        <f>分析係数表!C30</f>
        <v>1</v>
      </c>
      <c r="G27" s="77">
        <f t="shared" si="1"/>
        <v>0.1268485190164361</v>
      </c>
      <c r="H27" s="77">
        <v>0.2155249265603533</v>
      </c>
      <c r="I27" s="77">
        <f t="shared" si="2"/>
        <v>0.2155249265603533</v>
      </c>
      <c r="J27" s="76">
        <f>分析係数表!G30</f>
        <v>0.34447816919378449</v>
      </c>
      <c r="K27" s="78">
        <f t="shared" si="3"/>
        <v>7.4243632117135361E-2</v>
      </c>
      <c r="L27" s="79"/>
      <c r="M27" s="80"/>
      <c r="N27" s="81">
        <f>分析係数表!H30</f>
        <v>0</v>
      </c>
      <c r="O27" s="82">
        <f t="shared" si="4"/>
        <v>0</v>
      </c>
      <c r="P27" s="76">
        <f>分析係数表!C30</f>
        <v>1</v>
      </c>
      <c r="Q27" s="82">
        <f t="shared" si="5"/>
        <v>0</v>
      </c>
      <c r="R27" s="83">
        <v>6.9488540856095071E-2</v>
      </c>
      <c r="S27" s="84">
        <f t="shared" si="6"/>
        <v>0.2850134674164484</v>
      </c>
      <c r="T27" s="85">
        <f>分析係数表!F30</f>
        <v>0.44033965000872966</v>
      </c>
      <c r="U27" s="86">
        <f t="shared" si="7"/>
        <v>0.12550273048993335</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投入係数表!S28</f>
        <v>9.7575783858796991E-3</v>
      </c>
      <c r="E28" s="77">
        <f t="shared" si="0"/>
        <v>0.97575783858796994</v>
      </c>
      <c r="F28" s="76">
        <f>分析係数表!C31</f>
        <v>1</v>
      </c>
      <c r="G28" s="77">
        <f t="shared" si="1"/>
        <v>0.97575783858796994</v>
      </c>
      <c r="H28" s="77">
        <v>1.4749494922340864</v>
      </c>
      <c r="I28" s="77">
        <f t="shared" si="2"/>
        <v>1.4749494922340864</v>
      </c>
      <c r="J28" s="76">
        <f>分析係数表!G31</f>
        <v>7.060016576471162E-2</v>
      </c>
      <c r="K28" s="78">
        <f t="shared" si="3"/>
        <v>0.10413167864630374</v>
      </c>
      <c r="L28" s="79"/>
      <c r="M28" s="80"/>
      <c r="N28" s="81">
        <f>分析係数表!H31</f>
        <v>2.2204395329180102E-2</v>
      </c>
      <c r="O28" s="82">
        <f t="shared" si="4"/>
        <v>0.38088285708256936</v>
      </c>
      <c r="P28" s="76">
        <f>分析係数表!C31</f>
        <v>1</v>
      </c>
      <c r="Q28" s="82">
        <f t="shared" si="5"/>
        <v>0.38088285708256936</v>
      </c>
      <c r="R28" s="83">
        <v>0.57881146384532201</v>
      </c>
      <c r="S28" s="84">
        <f t="shared" si="6"/>
        <v>2.0537609560794086</v>
      </c>
      <c r="T28" s="85">
        <f>分析係数表!F31</f>
        <v>0.30864414216761737</v>
      </c>
      <c r="U28" s="86">
        <f t="shared" si="7"/>
        <v>0.63388128850647474</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投入係数表!S29</f>
        <v>6.2882171820113626E-4</v>
      </c>
      <c r="E29" s="77">
        <f t="shared" si="0"/>
        <v>6.288217182011363E-2</v>
      </c>
      <c r="F29" s="76">
        <f>分析係数表!C32</f>
        <v>1</v>
      </c>
      <c r="G29" s="77">
        <f t="shared" si="1"/>
        <v>6.288217182011363E-2</v>
      </c>
      <c r="H29" s="77">
        <v>0.10256125802625594</v>
      </c>
      <c r="I29" s="77">
        <f t="shared" si="2"/>
        <v>0.10256125802625594</v>
      </c>
      <c r="J29" s="76">
        <f>分析係数表!G32</f>
        <v>0.14032153145618437</v>
      </c>
      <c r="K29" s="78">
        <f t="shared" si="3"/>
        <v>1.4391552794317116E-2</v>
      </c>
      <c r="L29" s="79"/>
      <c r="M29" s="80"/>
      <c r="N29" s="81">
        <f>分析係数表!H32</f>
        <v>6.2454997965125381E-3</v>
      </c>
      <c r="O29" s="82">
        <f t="shared" si="4"/>
        <v>0.10713211376119643</v>
      </c>
      <c r="P29" s="76">
        <f>分析係数表!C32</f>
        <v>1</v>
      </c>
      <c r="Q29" s="82">
        <f t="shared" si="5"/>
        <v>0.10713211376119643</v>
      </c>
      <c r="R29" s="83">
        <v>0.15202148609834046</v>
      </c>
      <c r="S29" s="84">
        <f t="shared" si="6"/>
        <v>0.25458274412459642</v>
      </c>
      <c r="T29" s="85">
        <f>分析係数表!F32</f>
        <v>0.48266889694266329</v>
      </c>
      <c r="U29" s="86">
        <f t="shared" si="7"/>
        <v>0.12287917228725524</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投入係数表!S30</f>
        <v>5.0956242681816206E-4</v>
      </c>
      <c r="E30" s="77">
        <f t="shared" si="0"/>
        <v>5.0956242681816206E-2</v>
      </c>
      <c r="F30" s="76">
        <f>分析係数表!C33</f>
        <v>0.77670327534259886</v>
      </c>
      <c r="G30" s="77">
        <f t="shared" si="1"/>
        <v>3.9577880590118984E-2</v>
      </c>
      <c r="H30" s="77">
        <v>7.3067545085736485E-2</v>
      </c>
      <c r="I30" s="77">
        <f t="shared" si="2"/>
        <v>7.3067545085736485E-2</v>
      </c>
      <c r="J30" s="76">
        <f>分析係数表!G33</f>
        <v>0.5074626865671642</v>
      </c>
      <c r="K30" s="78">
        <f t="shared" si="3"/>
        <v>3.7079052730075231E-2</v>
      </c>
      <c r="L30" s="79"/>
      <c r="M30" s="80"/>
      <c r="N30" s="81">
        <f>分析係数表!H33</f>
        <v>9.4934727483329676E-4</v>
      </c>
      <c r="O30" s="82">
        <f t="shared" si="4"/>
        <v>1.6284618294778352E-2</v>
      </c>
      <c r="P30" s="76">
        <f>分析係数表!C33</f>
        <v>0.77670327534259886</v>
      </c>
      <c r="Q30" s="82">
        <f t="shared" si="5"/>
        <v>1.2648316367258354E-2</v>
      </c>
      <c r="R30" s="83">
        <v>5.1079862779916684E-2</v>
      </c>
      <c r="S30" s="84">
        <f t="shared" si="6"/>
        <v>0.12414740786565318</v>
      </c>
      <c r="T30" s="85">
        <f>分析係数表!F33</f>
        <v>0.6450384062948854</v>
      </c>
      <c r="U30" s="86">
        <f t="shared" si="7"/>
        <v>8.0079846115302042E-2</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投入係数表!S31</f>
        <v>4.9470922416410081E-2</v>
      </c>
      <c r="E31" s="77">
        <f t="shared" si="0"/>
        <v>4.9470922416410081</v>
      </c>
      <c r="F31" s="76">
        <f>分析係数表!C34</f>
        <v>0.47532743082063433</v>
      </c>
      <c r="G31" s="77">
        <f t="shared" si="1"/>
        <v>2.351488645251913</v>
      </c>
      <c r="H31" s="77">
        <v>2.8228162839118576</v>
      </c>
      <c r="I31" s="77">
        <f t="shared" si="2"/>
        <v>2.8228162839118576</v>
      </c>
      <c r="J31" s="76">
        <f>分析係数表!G34</f>
        <v>0.42481134980523871</v>
      </c>
      <c r="K31" s="78">
        <f t="shared" si="3"/>
        <v>1.1991643958208043</v>
      </c>
      <c r="L31" s="79"/>
      <c r="M31" s="80"/>
      <c r="N31" s="81">
        <f>分析係数表!H34</f>
        <v>0.15685204896221394</v>
      </c>
      <c r="O31" s="82">
        <f t="shared" si="4"/>
        <v>2.6905599392509596</v>
      </c>
      <c r="P31" s="76">
        <f>分析係数表!C34</f>
        <v>0.47532743082063433</v>
      </c>
      <c r="Q31" s="82">
        <f t="shared" si="5"/>
        <v>1.2788969433930806</v>
      </c>
      <c r="R31" s="83">
        <v>1.4179004690571539</v>
      </c>
      <c r="S31" s="84">
        <f t="shared" si="6"/>
        <v>4.2407167529690115</v>
      </c>
      <c r="T31" s="85">
        <f>分析係数表!F34</f>
        <v>0.69928666893120972</v>
      </c>
      <c r="U31" s="86">
        <f t="shared" si="7"/>
        <v>2.9654766920644757</v>
      </c>
      <c r="V31" s="87">
        <f>分析係数表!D34</f>
        <v>0.17669785175285158</v>
      </c>
      <c r="W31" s="88">
        <f t="shared" si="8"/>
        <v>1</v>
      </c>
      <c r="X31" s="76">
        <f>分析係数表!E34</f>
        <v>0.12938371624217065</v>
      </c>
      <c r="Y31" s="89">
        <f t="shared" si="9"/>
        <v>1</v>
      </c>
    </row>
    <row r="32" spans="1:25" x14ac:dyDescent="0.2">
      <c r="A32" s="6" t="s">
        <v>20</v>
      </c>
      <c r="B32" s="5" t="s">
        <v>37</v>
      </c>
      <c r="C32" s="90"/>
      <c r="D32" s="76">
        <f>投入係数表!S32</f>
        <v>1.0993538314757795E-2</v>
      </c>
      <c r="E32" s="77">
        <f t="shared" si="0"/>
        <v>1.0993538314757796</v>
      </c>
      <c r="F32" s="76">
        <f>分析係数表!C35</f>
        <v>0.95011559485855634</v>
      </c>
      <c r="G32" s="77">
        <f t="shared" si="1"/>
        <v>1.0445132195526434</v>
      </c>
      <c r="H32" s="77">
        <v>1.3984996193001946</v>
      </c>
      <c r="I32" s="77">
        <f t="shared" si="2"/>
        <v>1.3984996193001946</v>
      </c>
      <c r="J32" s="76">
        <f>分析係数表!G35</f>
        <v>0.31372249083859299</v>
      </c>
      <c r="K32" s="78">
        <f t="shared" si="3"/>
        <v>0.43874078400368111</v>
      </c>
      <c r="L32" s="79"/>
      <c r="M32" s="80"/>
      <c r="N32" s="81">
        <f>分析係数表!H35</f>
        <v>5.8597345271264437E-2</v>
      </c>
      <c r="O32" s="82">
        <f t="shared" si="4"/>
        <v>1.0051489335105936</v>
      </c>
      <c r="P32" s="76">
        <f>分析係数表!C35</f>
        <v>0.95011559485855634</v>
      </c>
      <c r="Q32" s="82">
        <f t="shared" si="5"/>
        <v>0.95500767688386123</v>
      </c>
      <c r="R32" s="83">
        <v>1.3514213058744664</v>
      </c>
      <c r="S32" s="84">
        <f t="shared" si="6"/>
        <v>2.7499209251746608</v>
      </c>
      <c r="T32" s="85">
        <f>分析係数表!F35</f>
        <v>0.64312744830705182</v>
      </c>
      <c r="U32" s="86">
        <f t="shared" si="7"/>
        <v>1.7685496276537467</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投入係数表!S33</f>
        <v>1.8756234008413201E-3</v>
      </c>
      <c r="E33" s="77">
        <f t="shared" si="0"/>
        <v>0.187562340084132</v>
      </c>
      <c r="F33" s="76">
        <f>分析係数表!C36</f>
        <v>0.97036286861890209</v>
      </c>
      <c r="G33" s="77">
        <f t="shared" si="1"/>
        <v>0.18200353036891243</v>
      </c>
      <c r="H33" s="77">
        <v>0.36939389537478795</v>
      </c>
      <c r="I33" s="77">
        <f t="shared" si="2"/>
        <v>0.36939389537478795</v>
      </c>
      <c r="J33" s="76">
        <f>分析係数表!G36</f>
        <v>5.6132677862763138E-2</v>
      </c>
      <c r="K33" s="78">
        <f t="shared" si="3"/>
        <v>2.0735068533544201E-2</v>
      </c>
      <c r="L33" s="79"/>
      <c r="M33" s="80"/>
      <c r="N33" s="81">
        <f>分析係数表!H36</f>
        <v>0.19400338102244624</v>
      </c>
      <c r="O33" s="82">
        <f t="shared" si="4"/>
        <v>3.3278349152071294</v>
      </c>
      <c r="P33" s="76">
        <f>分析係数表!C36</f>
        <v>0.97036286861890209</v>
      </c>
      <c r="Q33" s="82">
        <f t="shared" si="5"/>
        <v>3.2292074346105308</v>
      </c>
      <c r="R33" s="83">
        <v>3.445578416978929</v>
      </c>
      <c r="S33" s="84">
        <f t="shared" si="6"/>
        <v>3.8149723123537171</v>
      </c>
      <c r="T33" s="85">
        <f>分析係数表!F36</f>
        <v>0.84161253999423258</v>
      </c>
      <c r="U33" s="86">
        <f t="shared" si="7"/>
        <v>3.2107285378076829</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投入係数表!S34</f>
        <v>1.6165054859274035E-2</v>
      </c>
      <c r="E34" s="77">
        <f t="shared" si="0"/>
        <v>1.6165054859274035</v>
      </c>
      <c r="F34" s="76">
        <f>分析係数表!C37</f>
        <v>0.51412455642849397</v>
      </c>
      <c r="G34" s="77">
        <f t="shared" si="1"/>
        <v>0.83108516591665338</v>
      </c>
      <c r="H34" s="77">
        <v>1.1650515968593407</v>
      </c>
      <c r="I34" s="77">
        <f t="shared" si="2"/>
        <v>1.1650515968593407</v>
      </c>
      <c r="J34" s="76">
        <f>分析係数表!G37</f>
        <v>0.38383420760226361</v>
      </c>
      <c r="K34" s="78">
        <f t="shared" si="3"/>
        <v>0.44718665649625688</v>
      </c>
      <c r="L34" s="79"/>
      <c r="M34" s="80"/>
      <c r="N34" s="81">
        <f>分析係数表!H37</f>
        <v>4.7982343549447456E-2</v>
      </c>
      <c r="O34" s="82">
        <f t="shared" si="4"/>
        <v>0.82306461534729713</v>
      </c>
      <c r="P34" s="76">
        <f>分析係数表!C37</f>
        <v>0.51412455642849397</v>
      </c>
      <c r="Q34" s="82">
        <f t="shared" si="5"/>
        <v>0.42315773027741815</v>
      </c>
      <c r="R34" s="83">
        <v>0.55609903914254255</v>
      </c>
      <c r="S34" s="84">
        <f t="shared" si="6"/>
        <v>1.7211506360018833</v>
      </c>
      <c r="T34" s="85">
        <f>分析係数表!F37</f>
        <v>0.64874544561874981</v>
      </c>
      <c r="U34" s="86">
        <f t="shared" si="7"/>
        <v>1.1165886363300364</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投入係数表!S35</f>
        <v>6.3207424432976276E-3</v>
      </c>
      <c r="E35" s="77">
        <f t="shared" si="0"/>
        <v>0.63207424432976278</v>
      </c>
      <c r="F35" s="76">
        <f>分析係数表!C38</f>
        <v>0.46043954090550876</v>
      </c>
      <c r="G35" s="77">
        <f t="shared" si="1"/>
        <v>0.29103197487739235</v>
      </c>
      <c r="H35" s="77">
        <v>0.55031158245590395</v>
      </c>
      <c r="I35" s="77">
        <f t="shared" si="2"/>
        <v>0.55031158245590395</v>
      </c>
      <c r="J35" s="76">
        <f>分析係数表!G38</f>
        <v>0.15768289971091839</v>
      </c>
      <c r="K35" s="78">
        <f t="shared" si="3"/>
        <v>8.6774726066151095E-2</v>
      </c>
      <c r="L35" s="79"/>
      <c r="M35" s="80"/>
      <c r="N35" s="81">
        <f>分析係数表!H38</f>
        <v>4.3205084055974702E-2</v>
      </c>
      <c r="O35" s="82">
        <f t="shared" si="4"/>
        <v>0.74111794587382041</v>
      </c>
      <c r="P35" s="76">
        <f>分析係数表!C38</f>
        <v>0.46043954090550876</v>
      </c>
      <c r="Q35" s="82">
        <f t="shared" si="5"/>
        <v>0.34124000675497557</v>
      </c>
      <c r="R35" s="83">
        <v>0.51195561298056291</v>
      </c>
      <c r="S35" s="84">
        <f t="shared" si="6"/>
        <v>1.0622671954364669</v>
      </c>
      <c r="T35" s="85">
        <f>分析係数表!F38</f>
        <v>0.51649988881476538</v>
      </c>
      <c r="U35" s="86">
        <f t="shared" si="7"/>
        <v>0.54866088833450777</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投入係数表!S36</f>
        <v>0</v>
      </c>
      <c r="E36" s="77">
        <f t="shared" si="0"/>
        <v>0</v>
      </c>
      <c r="F36" s="76">
        <f>分析係数表!C39</f>
        <v>1</v>
      </c>
      <c r="G36" s="77">
        <f t="shared" si="1"/>
        <v>0</v>
      </c>
      <c r="H36" s="77">
        <v>3.8452777468098054E-2</v>
      </c>
      <c r="I36" s="77">
        <f t="shared" si="2"/>
        <v>3.8452777468098054E-2</v>
      </c>
      <c r="J36" s="76">
        <f>分析係数表!G39</f>
        <v>0.35257837611217219</v>
      </c>
      <c r="K36" s="78">
        <f t="shared" si="3"/>
        <v>1.3557617836704736E-2</v>
      </c>
      <c r="L36" s="79"/>
      <c r="M36" s="80"/>
      <c r="N36" s="81">
        <f>分析係数表!H39</f>
        <v>3.7864320821463233E-3</v>
      </c>
      <c r="O36" s="82">
        <f t="shared" si="4"/>
        <v>6.4950522102339384E-2</v>
      </c>
      <c r="P36" s="76">
        <f>分析係数表!C39</f>
        <v>1</v>
      </c>
      <c r="Q36" s="82">
        <f t="shared" si="5"/>
        <v>6.4950522102339384E-2</v>
      </c>
      <c r="R36" s="83">
        <v>0.10185363478109707</v>
      </c>
      <c r="S36" s="84">
        <f t="shared" si="6"/>
        <v>0.14030641224919513</v>
      </c>
      <c r="T36" s="85">
        <f>分析係数表!F39</f>
        <v>0.70335864349932453</v>
      </c>
      <c r="U36" s="86">
        <f t="shared" si="7"/>
        <v>9.8685727793850903E-2</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投入係数表!S37</f>
        <v>6.5050522572531331E-5</v>
      </c>
      <c r="E37" s="77">
        <f t="shared" si="0"/>
        <v>6.5050522572531327E-3</v>
      </c>
      <c r="F37" s="76">
        <f>分析係数表!C40</f>
        <v>0.88524546011567695</v>
      </c>
      <c r="G37" s="77">
        <f t="shared" si="1"/>
        <v>5.7585679785485721E-3</v>
      </c>
      <c r="H37" s="77">
        <v>1.3509283054944098E-2</v>
      </c>
      <c r="I37" s="77">
        <f t="shared" si="2"/>
        <v>1.3509283054944098E-2</v>
      </c>
      <c r="J37" s="76">
        <f>分析係数表!G40</f>
        <v>0.51249383412021698</v>
      </c>
      <c r="K37" s="78">
        <f t="shared" si="3"/>
        <v>6.9234242690435792E-3</v>
      </c>
      <c r="L37" s="79"/>
      <c r="M37" s="80"/>
      <c r="N37" s="81">
        <f>分析係数表!H40</f>
        <v>3.2436684093541619E-2</v>
      </c>
      <c r="O37" s="82">
        <f t="shared" si="4"/>
        <v>0.5564023126356874</v>
      </c>
      <c r="P37" s="76">
        <f>分析係数表!C40</f>
        <v>0.88524546011567695</v>
      </c>
      <c r="Q37" s="82">
        <f t="shared" si="5"/>
        <v>0.49255262125860583</v>
      </c>
      <c r="R37" s="83">
        <v>0.4963512996934365</v>
      </c>
      <c r="S37" s="84">
        <f t="shared" si="6"/>
        <v>0.50986058274838064</v>
      </c>
      <c r="T37" s="85">
        <f>分析係数表!F40</f>
        <v>0.70839968994433089</v>
      </c>
      <c r="U37" s="86">
        <f t="shared" si="7"/>
        <v>0.36118507873378869</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投入係数表!S38</f>
        <v>0</v>
      </c>
      <c r="E38" s="77">
        <f t="shared" si="0"/>
        <v>0</v>
      </c>
      <c r="F38" s="76">
        <f>分析係数表!C41</f>
        <v>0.76732784646536523</v>
      </c>
      <c r="G38" s="77">
        <f t="shared" si="1"/>
        <v>0</v>
      </c>
      <c r="H38" s="77">
        <v>1.8376787831620171E-3</v>
      </c>
      <c r="I38" s="77">
        <f t="shared" si="2"/>
        <v>1.8376787831620171E-3</v>
      </c>
      <c r="J38" s="76">
        <f>分析係数表!G41</f>
        <v>0.44330293713737212</v>
      </c>
      <c r="K38" s="78">
        <f t="shared" si="3"/>
        <v>8.146484020907542E-4</v>
      </c>
      <c r="L38" s="79"/>
      <c r="M38" s="80"/>
      <c r="N38" s="81">
        <f>分析係数表!H41</f>
        <v>5.3196318442225214E-2</v>
      </c>
      <c r="O38" s="82">
        <f t="shared" si="4"/>
        <v>0.91250247773790993</v>
      </c>
      <c r="P38" s="76">
        <f>分析係数表!C41</f>
        <v>0.76732784646536523</v>
      </c>
      <c r="Q38" s="82">
        <f t="shared" si="5"/>
        <v>0.70018856113694028</v>
      </c>
      <c r="R38" s="83">
        <v>0.71302327244023833</v>
      </c>
      <c r="S38" s="84">
        <f t="shared" si="6"/>
        <v>0.71486095122340032</v>
      </c>
      <c r="T38" s="85">
        <f>分析係数表!F41</f>
        <v>0.5479013319521201</v>
      </c>
      <c r="U38" s="86">
        <f t="shared" si="7"/>
        <v>0.39167326733586061</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投入係数表!S39</f>
        <v>1.3769027277852465E-3</v>
      </c>
      <c r="E39" s="77">
        <f>$C$21*D39</f>
        <v>0.13769027277852466</v>
      </c>
      <c r="F39" s="76">
        <f>分析係数表!C42</f>
        <v>0.61896115066660296</v>
      </c>
      <c r="G39" s="77">
        <f>E39*F39</f>
        <v>8.5224929674594066E-2</v>
      </c>
      <c r="H39" s="77">
        <v>0.10542844009013654</v>
      </c>
      <c r="I39" s="77">
        <f>C39+H39</f>
        <v>0.10542844009013654</v>
      </c>
      <c r="J39" s="76">
        <f>分析係数表!G42</f>
        <v>0.48521299417713759</v>
      </c>
      <c r="K39" s="78">
        <f>I39*J39</f>
        <v>5.1155249087560119E-2</v>
      </c>
      <c r="L39" s="79"/>
      <c r="M39" s="80"/>
      <c r="N39" s="81">
        <f>分析係数表!H42</f>
        <v>1.2030804871176784E-2</v>
      </c>
      <c r="O39" s="82">
        <f t="shared" si="4"/>
        <v>0.20637028229788365</v>
      </c>
      <c r="P39" s="76">
        <f>分析係数表!C42</f>
        <v>0.61896115066660296</v>
      </c>
      <c r="Q39" s="82">
        <f>O39*P39</f>
        <v>0.12773518739448975</v>
      </c>
      <c r="R39" s="83">
        <v>0.13800198348590881</v>
      </c>
      <c r="S39" s="84">
        <f>I39+R39</f>
        <v>0.24343042357604533</v>
      </c>
      <c r="T39" s="85">
        <f>分析係数表!F42</f>
        <v>0.55654305853509045</v>
      </c>
      <c r="U39" s="86">
        <f>S39*T39</f>
        <v>0.13547951247750487</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投入係数表!S40</f>
        <v>2.7950041198664295E-2</v>
      </c>
      <c r="E40" s="77">
        <f>$C$21*D40</f>
        <v>2.7950041198664297</v>
      </c>
      <c r="F40" s="76">
        <f>分析係数表!C43</f>
        <v>0.5789580681381028</v>
      </c>
      <c r="G40" s="77">
        <f>E40*F40</f>
        <v>1.6181901856759064</v>
      </c>
      <c r="H40" s="77">
        <v>2.501136252796758</v>
      </c>
      <c r="I40" s="77">
        <f>C40+H40</f>
        <v>2.501136252796758</v>
      </c>
      <c r="J40" s="76">
        <f>分析係数表!G43</f>
        <v>0.34272082878953108</v>
      </c>
      <c r="K40" s="78">
        <f>I40*J40</f>
        <v>0.857191489474047</v>
      </c>
      <c r="L40" s="79"/>
      <c r="M40" s="80"/>
      <c r="N40" s="81">
        <f>分析係数表!H43</f>
        <v>3.3445512318817892E-2</v>
      </c>
      <c r="O40" s="82">
        <f t="shared" si="4"/>
        <v>0.57370723677581048</v>
      </c>
      <c r="P40" s="76">
        <f>分析係数表!C43</f>
        <v>0.5789580681381028</v>
      </c>
      <c r="Q40" s="82">
        <f>O40*P40</f>
        <v>0.33215243348057238</v>
      </c>
      <c r="R40" s="83">
        <v>0.80326104321268033</v>
      </c>
      <c r="S40" s="84">
        <f>I40+R40</f>
        <v>3.3043972960094381</v>
      </c>
      <c r="T40" s="85">
        <f>分析係数表!F43</f>
        <v>0.5990685205379862</v>
      </c>
      <c r="U40" s="86">
        <f>S40*T40</f>
        <v>1.9795603993900961</v>
      </c>
      <c r="V40" s="87">
        <f>分析係数表!D43</f>
        <v>0.10839694656488549</v>
      </c>
      <c r="W40" s="88">
        <f>ROUND(S40*V40,0)</f>
        <v>0</v>
      </c>
      <c r="X40" s="76">
        <f>分析係数表!E43</f>
        <v>8.9508360596146849E-2</v>
      </c>
      <c r="Y40" s="89">
        <f>ROUND(S40*X40,0)</f>
        <v>0</v>
      </c>
    </row>
    <row r="41" spans="1:25" x14ac:dyDescent="0.2">
      <c r="A41" s="6" t="s">
        <v>341</v>
      </c>
      <c r="B41" s="5" t="s">
        <v>42</v>
      </c>
      <c r="C41" s="90"/>
      <c r="D41" s="76">
        <f>投入係数表!S41</f>
        <v>1.0841753762088556E-4</v>
      </c>
      <c r="E41" s="77">
        <f>$C$21*D41</f>
        <v>1.0841753762088556E-2</v>
      </c>
      <c r="F41" s="76">
        <f>分析係数表!C44</f>
        <v>0.63630612597919289</v>
      </c>
      <c r="G41" s="77">
        <f>E41*F41</f>
        <v>6.8986743351749091E-3</v>
      </c>
      <c r="H41" s="77">
        <v>1.4646077398879078E-2</v>
      </c>
      <c r="I41" s="77">
        <f>C41+H41</f>
        <v>1.4646077398879078E-2</v>
      </c>
      <c r="J41" s="76">
        <f>分析係数表!G44</f>
        <v>0.27264053101016389</v>
      </c>
      <c r="K41" s="78">
        <f>I41*J41</f>
        <v>3.9931143192463514E-3</v>
      </c>
      <c r="L41" s="79"/>
      <c r="M41" s="80"/>
      <c r="N41" s="81">
        <f>分析係数表!H44</f>
        <v>0.11349043608928404</v>
      </c>
      <c r="O41" s="82">
        <f t="shared" si="4"/>
        <v>1.9467569779946532</v>
      </c>
      <c r="P41" s="76">
        <f>分析係数表!C44</f>
        <v>0.63630612597919289</v>
      </c>
      <c r="Q41" s="82">
        <f>O41*P41</f>
        <v>1.2387333908907388</v>
      </c>
      <c r="R41" s="83">
        <v>1.2630396605731227</v>
      </c>
      <c r="S41" s="84">
        <f>I41+R41</f>
        <v>1.2776857379720017</v>
      </c>
      <c r="T41" s="85">
        <f>分析係数表!F44</f>
        <v>0.52896909354905619</v>
      </c>
      <c r="U41" s="86">
        <f>S41*T41</f>
        <v>0.67585626665560661</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投入係数表!S42</f>
        <v>1.5178455266923977E-3</v>
      </c>
      <c r="E42" s="77">
        <f>$C$21*D42</f>
        <v>0.15178455266923976</v>
      </c>
      <c r="F42" s="76">
        <f>分析係数表!C45</f>
        <v>1</v>
      </c>
      <c r="G42" s="77">
        <f>E42*F42</f>
        <v>0.15178455266923976</v>
      </c>
      <c r="H42" s="77">
        <v>0.19621649033030247</v>
      </c>
      <c r="I42" s="77">
        <f>C42+H42</f>
        <v>0.19621649033030247</v>
      </c>
      <c r="J42" s="76">
        <f>分析係数表!G45</f>
        <v>0</v>
      </c>
      <c r="K42" s="78">
        <f>I42*J42</f>
        <v>0</v>
      </c>
      <c r="L42" s="79"/>
      <c r="M42" s="80"/>
      <c r="N42" s="81">
        <f>分析係数表!H45</f>
        <v>0</v>
      </c>
      <c r="O42" s="82">
        <f t="shared" si="4"/>
        <v>0</v>
      </c>
      <c r="P42" s="76">
        <f>分析係数表!C45</f>
        <v>1</v>
      </c>
      <c r="Q42" s="82">
        <f>O42*P42</f>
        <v>0</v>
      </c>
      <c r="R42" s="83">
        <v>2.4473901283266541E-2</v>
      </c>
      <c r="S42" s="84">
        <f>I42+R42</f>
        <v>0.22069039161356901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投入係数表!S43</f>
        <v>3.3067348974370092E-3</v>
      </c>
      <c r="E43" s="77">
        <f>$C$21*D43</f>
        <v>0.33067348974370092</v>
      </c>
      <c r="F43" s="76">
        <f>分析係数表!C46</f>
        <v>0.4351527731358511</v>
      </c>
      <c r="G43" s="77">
        <f>E43*F43</f>
        <v>0.14389348606448088</v>
      </c>
      <c r="H43" s="77">
        <v>0.20279934306882683</v>
      </c>
      <c r="I43" s="77">
        <f>C43+H43</f>
        <v>0.20279934306882683</v>
      </c>
      <c r="J43" s="76">
        <f>分析係数表!G46</f>
        <v>9.2768120033880526E-3</v>
      </c>
      <c r="K43" s="78">
        <f>I43*J43</f>
        <v>1.8813313800601045E-3</v>
      </c>
      <c r="L43" s="79"/>
      <c r="M43" s="80"/>
      <c r="N43" s="81">
        <f>分析係数表!H46</f>
        <v>2.189916413611746E-2</v>
      </c>
      <c r="O43" s="82">
        <f t="shared" si="4"/>
        <v>0.37564707708672146</v>
      </c>
      <c r="P43" s="76">
        <f>分析係数表!C46</f>
        <v>0.4351527731358511</v>
      </c>
      <c r="Q43" s="82">
        <f>O43*P43</f>
        <v>0.16346386731466367</v>
      </c>
      <c r="R43" s="83">
        <v>0.19462643536363314</v>
      </c>
      <c r="S43" s="84">
        <f>I43+R43</f>
        <v>0.39742577843245996</v>
      </c>
      <c r="T43" s="85">
        <f>分析係数表!F46</f>
        <v>0.31347557778405194</v>
      </c>
      <c r="U43" s="86">
        <f>S43*T43</f>
        <v>0.124583275520392</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投入係数表!S44</f>
        <v>0.59192723014874882</v>
      </c>
      <c r="E44" s="91">
        <f>SUM(E5:E43)</f>
        <v>59.192723014874893</v>
      </c>
      <c r="F44" s="92">
        <f>分析係数表!C47</f>
        <v>0.50215200620282352</v>
      </c>
      <c r="G44" s="91">
        <f>SUM(G5:G43)</f>
        <v>21.797930494741124</v>
      </c>
      <c r="H44" s="91">
        <f>SUM(H5:H43)</f>
        <v>27.388708905383051</v>
      </c>
      <c r="I44" s="91">
        <f>SUM(I5:I43)</f>
        <v>127.38870890538306</v>
      </c>
      <c r="J44" s="92">
        <f>分析係数表!G47</f>
        <v>0.20854392305328981</v>
      </c>
      <c r="K44" s="93">
        <f>SUM(K5:K43)</f>
        <v>27.343500434459397</v>
      </c>
      <c r="L44" s="94">
        <f>最終需要_まとめ!$L$33</f>
        <v>0.62733333333333341</v>
      </c>
      <c r="M44" s="91">
        <f>K44*L44</f>
        <v>17.153489272550864</v>
      </c>
      <c r="N44" s="95">
        <f>分析係数表!H47</f>
        <v>1</v>
      </c>
      <c r="O44" s="96">
        <f>SUM(O5:O43)</f>
        <v>17.153489272550868</v>
      </c>
      <c r="P44" s="92">
        <f>分析係数表!C47</f>
        <v>0.50215200620282352</v>
      </c>
      <c r="Q44" s="96">
        <f>SUM(Q5:Q43)</f>
        <v>10.308462731399691</v>
      </c>
      <c r="R44" s="91">
        <f>SUM(R5:R43)</f>
        <v>12.486454009206492</v>
      </c>
      <c r="S44" s="97">
        <f>SUM(S5:S43)</f>
        <v>139.87516291458957</v>
      </c>
      <c r="T44" s="98">
        <f>分析係数表!F47</f>
        <v>0.44541069554230517</v>
      </c>
      <c r="U44" s="99">
        <f>SUM(U5:U43)</f>
        <v>59.721816752156734</v>
      </c>
      <c r="V44" s="100">
        <f>分析係数表!D47</f>
        <v>5.4742347785855433E-2</v>
      </c>
      <c r="W44" s="101">
        <f>SUM(W5:W43)</f>
        <v>4</v>
      </c>
      <c r="X44" s="92">
        <f>分析係数表!E47</f>
        <v>4.5721861365849166E-2</v>
      </c>
      <c r="Y44" s="102">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281</v>
      </c>
      <c r="S2" s="3" t="s">
        <v>153</v>
      </c>
      <c r="U2" s="64" t="s">
        <v>210</v>
      </c>
      <c r="W2" s="3" t="s">
        <v>130</v>
      </c>
      <c r="Y2" s="3" t="s">
        <v>154</v>
      </c>
    </row>
    <row r="3" spans="1:25" ht="44" x14ac:dyDescent="0.2">
      <c r="B3" s="65"/>
      <c r="C3" s="66" t="s">
        <v>228</v>
      </c>
      <c r="D3" s="66" t="s">
        <v>238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投入係数表!T5</f>
        <v>0</v>
      </c>
      <c r="E5" s="77">
        <f t="shared" ref="E5:E38" si="0">$C$22*D5</f>
        <v>0</v>
      </c>
      <c r="F5" s="76">
        <f>分析係数表!C8</f>
        <v>8.4659786601364306E-2</v>
      </c>
      <c r="G5" s="77">
        <f t="shared" ref="G5:G38" si="1">E5*F5</f>
        <v>0</v>
      </c>
      <c r="H5" s="77">
        <f t="array" ref="H5:H43">MMULT(逆行列係数!C5:AO43,'18'!G5:G43)</f>
        <v>4.9336780881289555E-4</v>
      </c>
      <c r="I5" s="77">
        <f t="shared" ref="I5:I38" si="2">C5+H5</f>
        <v>4.9336780881289555E-4</v>
      </c>
      <c r="J5" s="76">
        <f>分析係数表!G8</f>
        <v>0.11977611940298508</v>
      </c>
      <c r="K5" s="78">
        <f t="shared" ref="K5:K38" si="3">I5*J5</f>
        <v>5.909368157796249E-5</v>
      </c>
      <c r="L5" s="79" t="s">
        <v>184</v>
      </c>
      <c r="M5" s="80" t="s">
        <v>184</v>
      </c>
      <c r="N5" s="81">
        <f>分析係数表!H8</f>
        <v>1.0788748708637261E-2</v>
      </c>
      <c r="O5" s="82">
        <f t="shared" ref="O5:O43" si="4">$M$44*N5</f>
        <v>0.1639066684371574</v>
      </c>
      <c r="P5" s="76">
        <f>分析係数表!C8</f>
        <v>8.4659786601364306E-2</v>
      </c>
      <c r="Q5" s="82">
        <f t="shared" ref="Q5:Q38" si="5">O5*P5</f>
        <v>1.387630357243032E-2</v>
      </c>
      <c r="R5" s="83">
        <f t="array" ref="R5:R43">MMULT(逆行列係数!C5:AO43,'18'!Q5:Q43)</f>
        <v>1.8014658942033357E-2</v>
      </c>
      <c r="S5" s="84">
        <f t="shared" ref="S5:S38" si="6">I5+R5</f>
        <v>1.8508026750846254E-2</v>
      </c>
      <c r="T5" s="85">
        <f>分析係数表!F8</f>
        <v>0.4513681592039801</v>
      </c>
      <c r="U5" s="86">
        <f t="shared" ref="U5:U38" si="7">S5*T5</f>
        <v>8.3539339650274946E-3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投入係数表!T6</f>
        <v>0</v>
      </c>
      <c r="E6" s="77">
        <f t="shared" si="0"/>
        <v>0</v>
      </c>
      <c r="F6" s="76">
        <f>分析係数表!C9</f>
        <v>0.31916038751345532</v>
      </c>
      <c r="G6" s="77">
        <f t="shared" si="1"/>
        <v>0</v>
      </c>
      <c r="H6" s="77">
        <v>4.1220961354611286E-4</v>
      </c>
      <c r="I6" s="77">
        <f t="shared" si="2"/>
        <v>4.1220961354611286E-4</v>
      </c>
      <c r="J6" s="76">
        <f>分析係数表!G9</f>
        <v>0.24726134585289514</v>
      </c>
      <c r="K6" s="78">
        <f t="shared" si="3"/>
        <v>1.0192350381891366E-4</v>
      </c>
      <c r="L6" s="79"/>
      <c r="M6" s="80"/>
      <c r="N6" s="81">
        <f>分析係数表!H9</f>
        <v>5.7211282597126128E-4</v>
      </c>
      <c r="O6" s="82">
        <f t="shared" si="4"/>
        <v>8.6917500636606495E-3</v>
      </c>
      <c r="P6" s="76">
        <f>分析係数表!C9</f>
        <v>0.31916038751345532</v>
      </c>
      <c r="Q6" s="82">
        <f t="shared" si="5"/>
        <v>2.7740623184880327E-3</v>
      </c>
      <c r="R6" s="83">
        <v>3.3716304528803504E-3</v>
      </c>
      <c r="S6" s="84">
        <f t="shared" si="6"/>
        <v>3.7838400664264634E-3</v>
      </c>
      <c r="T6" s="85">
        <f>分析係数表!F9</f>
        <v>0.67449139280125192</v>
      </c>
      <c r="U6" s="86">
        <f t="shared" si="7"/>
        <v>2.552167556541167E-3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投入係数表!T7</f>
        <v>0</v>
      </c>
      <c r="E7" s="77">
        <f t="shared" si="0"/>
        <v>0</v>
      </c>
      <c r="F7" s="76">
        <f>分析係数表!C10</f>
        <v>0.62166360683519284</v>
      </c>
      <c r="G7" s="77">
        <f t="shared" si="1"/>
        <v>0</v>
      </c>
      <c r="H7" s="77">
        <v>7.4862359600524756E-4</v>
      </c>
      <c r="I7" s="77">
        <f t="shared" si="2"/>
        <v>7.4862359600524756E-4</v>
      </c>
      <c r="J7" s="76">
        <f>分析係数表!G10</f>
        <v>0.1793598233995585</v>
      </c>
      <c r="K7" s="78">
        <f t="shared" si="3"/>
        <v>1.3427299597224362E-4</v>
      </c>
      <c r="L7" s="79"/>
      <c r="M7" s="80"/>
      <c r="N7" s="81">
        <f>分析係数表!H10</f>
        <v>1.0737876843126819E-3</v>
      </c>
      <c r="O7" s="82">
        <f t="shared" si="4"/>
        <v>1.6313380420441056E-2</v>
      </c>
      <c r="P7" s="76">
        <f>分析係数表!C10</f>
        <v>0.62166360683519284</v>
      </c>
      <c r="Q7" s="82">
        <f t="shared" si="5"/>
        <v>1.0141434911846001E-2</v>
      </c>
      <c r="R7" s="83">
        <v>1.6035575224682446E-2</v>
      </c>
      <c r="S7" s="84">
        <f t="shared" si="6"/>
        <v>1.6784198820687695E-2</v>
      </c>
      <c r="T7" s="85">
        <f>分析係数表!F10</f>
        <v>0.51894775570272256</v>
      </c>
      <c r="U7" s="86">
        <f t="shared" si="7"/>
        <v>8.7101223092641619E-3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投入係数表!T8</f>
        <v>1.8451886705415628E-4</v>
      </c>
      <c r="E8" s="77">
        <f t="shared" si="0"/>
        <v>1.8451886705415629E-2</v>
      </c>
      <c r="F8" s="76">
        <f>分析係数表!C11</f>
        <v>1.1338376983330734E-2</v>
      </c>
      <c r="G8" s="77">
        <f t="shared" si="1"/>
        <v>2.0921444751971092E-4</v>
      </c>
      <c r="H8" s="77">
        <v>1.5452096608974385E-2</v>
      </c>
      <c r="I8" s="77">
        <f t="shared" si="2"/>
        <v>1.5452096608974385E-2</v>
      </c>
      <c r="J8" s="76">
        <f>分析係数表!G11</f>
        <v>0.33809183916250296</v>
      </c>
      <c r="K8" s="78">
        <f t="shared" si="3"/>
        <v>5.2242277614448253E-3</v>
      </c>
      <c r="L8" s="79"/>
      <c r="M8" s="80"/>
      <c r="N8" s="81">
        <f>分析係数表!H11</f>
        <v>-1.9566102119400181E-5</v>
      </c>
      <c r="O8" s="82">
        <f t="shared" si="4"/>
        <v>-2.9725547413340117E-4</v>
      </c>
      <c r="P8" s="76">
        <f>分析係数表!C11</f>
        <v>1.1338376983330734E-2</v>
      </c>
      <c r="Q8" s="82">
        <f t="shared" si="5"/>
        <v>-3.3703946260832199E-6</v>
      </c>
      <c r="R8" s="83">
        <v>2.2790181409243766E-3</v>
      </c>
      <c r="S8" s="84">
        <f t="shared" si="6"/>
        <v>1.773111474989876E-2</v>
      </c>
      <c r="T8" s="85">
        <f>分析係数表!F11</f>
        <v>0.55864858434451581</v>
      </c>
      <c r="U8" s="86">
        <f t="shared" si="7"/>
        <v>9.9054621538811061E-3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投入係数表!T9</f>
        <v>0</v>
      </c>
      <c r="E9" s="77">
        <f t="shared" si="0"/>
        <v>0</v>
      </c>
      <c r="F9" s="76">
        <f>分析係数表!C12</f>
        <v>8.477574226152873E-2</v>
      </c>
      <c r="G9" s="77">
        <f t="shared" si="1"/>
        <v>0</v>
      </c>
      <c r="H9" s="77">
        <v>5.2247699137877683E-4</v>
      </c>
      <c r="I9" s="77">
        <f t="shared" si="2"/>
        <v>5.2247699137877683E-4</v>
      </c>
      <c r="J9" s="76">
        <f>分析係数表!G12</f>
        <v>0.1365084958708076</v>
      </c>
      <c r="K9" s="78">
        <f t="shared" si="3"/>
        <v>7.1322548220221734E-5</v>
      </c>
      <c r="L9" s="79"/>
      <c r="M9" s="80"/>
      <c r="N9" s="81">
        <f>分析係数表!H12</f>
        <v>8.9702751776602072E-2</v>
      </c>
      <c r="O9" s="82">
        <f t="shared" si="4"/>
        <v>1.362797446711991</v>
      </c>
      <c r="P9" s="76">
        <f>分析係数表!C12</f>
        <v>8.477574226152873E-2</v>
      </c>
      <c r="Q9" s="82">
        <f t="shared" si="5"/>
        <v>0.11553216509712519</v>
      </c>
      <c r="R9" s="83">
        <v>0.1310739053086985</v>
      </c>
      <c r="S9" s="84">
        <f t="shared" si="6"/>
        <v>0.13159638230007728</v>
      </c>
      <c r="T9" s="85">
        <f>分析係数表!F12</f>
        <v>0.34033278686012841</v>
      </c>
      <c r="U9" s="86">
        <f t="shared" si="7"/>
        <v>4.4786563528896178E-2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投入係数表!T10</f>
        <v>3.7694568555349068E-3</v>
      </c>
      <c r="E10" s="77">
        <f t="shared" si="0"/>
        <v>0.37694568555349067</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0.21633064385532402</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投入係数表!T11</f>
        <v>6.2341017226154229E-3</v>
      </c>
      <c r="E11" s="77">
        <f t="shared" si="0"/>
        <v>0.62341017226154227</v>
      </c>
      <c r="F11" s="76">
        <f>分析係数表!C14</f>
        <v>0.10751143043762246</v>
      </c>
      <c r="G11" s="77">
        <f t="shared" si="1"/>
        <v>6.7023719369203039E-2</v>
      </c>
      <c r="H11" s="77">
        <v>9.2359677704653545E-2</v>
      </c>
      <c r="I11" s="77">
        <f t="shared" si="2"/>
        <v>9.2359677704653545E-2</v>
      </c>
      <c r="J11" s="76">
        <f>分析係数表!G14</f>
        <v>0.16229985443959244</v>
      </c>
      <c r="K11" s="78">
        <f t="shared" si="3"/>
        <v>1.4989962247552941E-2</v>
      </c>
      <c r="L11" s="79"/>
      <c r="M11" s="80"/>
      <c r="N11" s="81">
        <f>分析係数表!H14</f>
        <v>1.1512694487055067E-3</v>
      </c>
      <c r="O11" s="82">
        <f t="shared" si="4"/>
        <v>1.7490512098009323E-2</v>
      </c>
      <c r="P11" s="76">
        <f>分析係数表!C14</f>
        <v>0.10751143043762246</v>
      </c>
      <c r="Q11" s="82">
        <f t="shared" si="5"/>
        <v>1.8804299747435234E-3</v>
      </c>
      <c r="R11" s="83">
        <v>1.1139429487782839E-2</v>
      </c>
      <c r="S11" s="84">
        <f t="shared" si="6"/>
        <v>0.10349910719243638</v>
      </c>
      <c r="T11" s="85">
        <f>分析係数表!F14</f>
        <v>0.30163027656477437</v>
      </c>
      <c r="U11" s="86">
        <f t="shared" si="7"/>
        <v>3.1218464326661814E-2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投入係数表!T12</f>
        <v>1.7990589537780238E-2</v>
      </c>
      <c r="E12" s="77">
        <f t="shared" si="0"/>
        <v>1.7990589537780237</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0.12494242088775118</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投入係数表!T13</f>
        <v>1.3838915029061722E-3</v>
      </c>
      <c r="E13" s="77">
        <f t="shared" si="0"/>
        <v>0.13838915029061721</v>
      </c>
      <c r="F13" s="76">
        <f>分析係数表!C16</f>
        <v>7.3204631810756426E-2</v>
      </c>
      <c r="G13" s="77">
        <f t="shared" si="1"/>
        <v>1.0130726793628069E-2</v>
      </c>
      <c r="H13" s="77">
        <v>2.93169519910217E-2</v>
      </c>
      <c r="I13" s="77">
        <f t="shared" si="2"/>
        <v>2.93169519910217E-2</v>
      </c>
      <c r="J13" s="76">
        <f>分析係数表!G16</f>
        <v>3.3405954974582423E-2</v>
      </c>
      <c r="K13" s="78">
        <f t="shared" si="3"/>
        <v>9.7936077820406551E-4</v>
      </c>
      <c r="L13" s="79"/>
      <c r="M13" s="80"/>
      <c r="N13" s="81">
        <f>分析係数表!H16</f>
        <v>1.6620229784303289E-2</v>
      </c>
      <c r="O13" s="82">
        <f t="shared" si="4"/>
        <v>0.25250068994787628</v>
      </c>
      <c r="P13" s="76">
        <f>分析係数表!C16</f>
        <v>7.3204631810756426E-2</v>
      </c>
      <c r="Q13" s="82">
        <f t="shared" si="5"/>
        <v>1.8484220039596249E-2</v>
      </c>
      <c r="R13" s="83">
        <v>2.360138887156259E-2</v>
      </c>
      <c r="S13" s="84">
        <f t="shared" si="6"/>
        <v>5.291834086258429E-2</v>
      </c>
      <c r="T13" s="85">
        <f>分析係数表!F16</f>
        <v>0.2888106809675437</v>
      </c>
      <c r="U13" s="86">
        <f t="shared" si="7"/>
        <v>1.5283382060195562E-2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投入係数表!T14</f>
        <v>2.0415694647634864E-2</v>
      </c>
      <c r="E14" s="77">
        <f t="shared" si="0"/>
        <v>2.0415694647634863</v>
      </c>
      <c r="F14" s="76">
        <f>分析係数表!C17</f>
        <v>9.4677137870855188E-2</v>
      </c>
      <c r="G14" s="77">
        <f t="shared" si="1"/>
        <v>0.19328995368834062</v>
      </c>
      <c r="H14" s="77">
        <v>0.21958068357753288</v>
      </c>
      <c r="I14" s="77">
        <f t="shared" si="2"/>
        <v>0.21958068357753288</v>
      </c>
      <c r="J14" s="76">
        <f>分析係数表!G17</f>
        <v>0.22277835489659081</v>
      </c>
      <c r="K14" s="78">
        <f t="shared" si="3"/>
        <v>4.8917823454471633E-2</v>
      </c>
      <c r="L14" s="79"/>
      <c r="M14" s="80"/>
      <c r="N14" s="81">
        <f>分析係数表!H17</f>
        <v>2.9857871834204678E-3</v>
      </c>
      <c r="O14" s="82">
        <f t="shared" si="4"/>
        <v>4.5361185352757016E-2</v>
      </c>
      <c r="P14" s="76">
        <f>分析係数表!C17</f>
        <v>9.4677137870855188E-2</v>
      </c>
      <c r="Q14" s="82">
        <f t="shared" si="5"/>
        <v>4.2946671996283931E-3</v>
      </c>
      <c r="R14" s="83">
        <v>1.0215502434590368E-2</v>
      </c>
      <c r="S14" s="84">
        <f t="shared" si="6"/>
        <v>0.22979618601212326</v>
      </c>
      <c r="T14" s="85">
        <f>分析係数表!F17</f>
        <v>0.35642648030975543</v>
      </c>
      <c r="U14" s="86">
        <f t="shared" si="7"/>
        <v>8.1905445768906945E-2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投入係数表!T15</f>
        <v>3.6073438509087556E-2</v>
      </c>
      <c r="E15" s="77">
        <f t="shared" si="0"/>
        <v>3.6073438509087556</v>
      </c>
      <c r="F15" s="76">
        <f>分析係数表!C18</f>
        <v>9.0734209682590605E-2</v>
      </c>
      <c r="G15" s="77">
        <f t="shared" si="1"/>
        <v>0.32730949336555892</v>
      </c>
      <c r="H15" s="77">
        <v>0.34065948621795278</v>
      </c>
      <c r="I15" s="77">
        <f t="shared" si="2"/>
        <v>0.34065948621795278</v>
      </c>
      <c r="J15" s="76">
        <f>分析係数表!G18</f>
        <v>0.21565293431791682</v>
      </c>
      <c r="K15" s="78">
        <f t="shared" si="3"/>
        <v>7.3464217806135462E-2</v>
      </c>
      <c r="L15" s="79"/>
      <c r="M15" s="80"/>
      <c r="N15" s="81">
        <f>分析係数表!H18</f>
        <v>4.3984597564411608E-4</v>
      </c>
      <c r="O15" s="82">
        <f t="shared" si="4"/>
        <v>6.6823030585188578E-3</v>
      </c>
      <c r="P15" s="76">
        <f>分析係数表!C18</f>
        <v>9.0734209682590605E-2</v>
      </c>
      <c r="Q15" s="82">
        <f t="shared" si="5"/>
        <v>6.0631348687426652E-4</v>
      </c>
      <c r="R15" s="83">
        <v>1.7542346043250287E-3</v>
      </c>
      <c r="S15" s="84">
        <f t="shared" si="6"/>
        <v>0.34241372082227783</v>
      </c>
      <c r="T15" s="85">
        <f>分析係数表!F18</f>
        <v>0.45924018655266224</v>
      </c>
      <c r="U15" s="86">
        <f t="shared" si="7"/>
        <v>0.15725014102861409</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投入係数表!T16</f>
        <v>5.8782439075824077E-3</v>
      </c>
      <c r="E16" s="77">
        <f t="shared" si="0"/>
        <v>0.58782439075824078</v>
      </c>
      <c r="F16" s="76">
        <f>分析係数表!C19</f>
        <v>0.38367313932924796</v>
      </c>
      <c r="G16" s="77">
        <f t="shared" si="1"/>
        <v>0.2255324293765168</v>
      </c>
      <c r="H16" s="77">
        <v>0.38086008721398429</v>
      </c>
      <c r="I16" s="77">
        <f t="shared" si="2"/>
        <v>0.38086008721398429</v>
      </c>
      <c r="J16" s="76">
        <f>分析係数表!G19</f>
        <v>5.766363928853338E-2</v>
      </c>
      <c r="K16" s="78">
        <f t="shared" si="3"/>
        <v>2.1961778688506555E-2</v>
      </c>
      <c r="L16" s="79"/>
      <c r="M16" s="80"/>
      <c r="N16" s="81">
        <f>分析係数表!H19</f>
        <v>-1.1191810412296904E-4</v>
      </c>
      <c r="O16" s="82">
        <f t="shared" si="4"/>
        <v>-1.7003013120430548E-3</v>
      </c>
      <c r="P16" s="76">
        <f>分析係数表!C19</f>
        <v>0.38367313932924796</v>
      </c>
      <c r="Q16" s="82">
        <f t="shared" si="5"/>
        <v>-6.5235994219719812E-4</v>
      </c>
      <c r="R16" s="83">
        <v>5.8230802611797684E-3</v>
      </c>
      <c r="S16" s="84">
        <f t="shared" si="6"/>
        <v>0.38668316747516407</v>
      </c>
      <c r="T16" s="85">
        <f>分析係数表!F19</f>
        <v>0.24005843022564122</v>
      </c>
      <c r="U16" s="86">
        <f t="shared" si="7"/>
        <v>9.2826554178766604E-2</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投入係数表!T17</f>
        <v>4.7711307052574696E-2</v>
      </c>
      <c r="E17" s="77">
        <f t="shared" si="0"/>
        <v>4.7711307052574696</v>
      </c>
      <c r="F17" s="76">
        <f>分析係数表!C20</f>
        <v>5.6760594962254274E-2</v>
      </c>
      <c r="G17" s="77">
        <f t="shared" si="1"/>
        <v>0.27081221747309381</v>
      </c>
      <c r="H17" s="77">
        <v>0.29229321479996917</v>
      </c>
      <c r="I17" s="77">
        <f t="shared" si="2"/>
        <v>0.29229321479996917</v>
      </c>
      <c r="J17" s="76">
        <f>分析係数表!G20</f>
        <v>0.10000544691976687</v>
      </c>
      <c r="K17" s="78">
        <f t="shared" si="3"/>
        <v>2.9230913577686334E-2</v>
      </c>
      <c r="L17" s="79"/>
      <c r="M17" s="80"/>
      <c r="N17" s="81">
        <f>分析係数表!H20</f>
        <v>5.4785085934320511E-4</v>
      </c>
      <c r="O17" s="82">
        <f t="shared" si="4"/>
        <v>8.3231532757352331E-3</v>
      </c>
      <c r="P17" s="76">
        <f>分析係数表!C20</f>
        <v>5.6760594962254274E-2</v>
      </c>
      <c r="Q17" s="82">
        <f t="shared" si="5"/>
        <v>4.7242713189276741E-4</v>
      </c>
      <c r="R17" s="83">
        <v>1.5794654220471316E-3</v>
      </c>
      <c r="S17" s="84">
        <f t="shared" si="6"/>
        <v>0.29387268022201629</v>
      </c>
      <c r="T17" s="85">
        <f>分析係数表!F20</f>
        <v>0.22277901846505802</v>
      </c>
      <c r="U17" s="86">
        <f t="shared" si="7"/>
        <v>6.5468667253556656E-2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投入係数表!T18</f>
        <v>2.1377828740131534E-2</v>
      </c>
      <c r="E18" s="77">
        <f t="shared" si="0"/>
        <v>2.1377828740131535</v>
      </c>
      <c r="F18" s="76">
        <f>分析係数表!C21</f>
        <v>0.13737850556345566</v>
      </c>
      <c r="G18" s="77">
        <f t="shared" si="1"/>
        <v>0.29368541645107621</v>
      </c>
      <c r="H18" s="77">
        <v>0.32002129469873808</v>
      </c>
      <c r="I18" s="77">
        <f t="shared" si="2"/>
        <v>0.32002129469873808</v>
      </c>
      <c r="J18" s="76">
        <f>分析係数表!G21</f>
        <v>0.2851571527617287</v>
      </c>
      <c r="K18" s="78">
        <f t="shared" si="3"/>
        <v>9.1256361219414259E-2</v>
      </c>
      <c r="L18" s="79"/>
      <c r="M18" s="80"/>
      <c r="N18" s="81">
        <f>分析係数表!H21</f>
        <v>9.156935791879285E-4</v>
      </c>
      <c r="O18" s="82">
        <f t="shared" si="4"/>
        <v>1.3911556189443175E-2</v>
      </c>
      <c r="P18" s="76">
        <f>分析係数表!C21</f>
        <v>0.13737850556345566</v>
      </c>
      <c r="Q18" s="82">
        <f t="shared" si="5"/>
        <v>1.9111487993677451E-3</v>
      </c>
      <c r="R18" s="83">
        <v>5.8814740835272722E-3</v>
      </c>
      <c r="S18" s="84">
        <f t="shared" si="6"/>
        <v>0.32590276878226537</v>
      </c>
      <c r="T18" s="85">
        <f>分析係数表!F21</f>
        <v>0.4258002079963023</v>
      </c>
      <c r="U18" s="86">
        <f t="shared" si="7"/>
        <v>0.1387694667340594</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投入係数表!T19</f>
        <v>2.2933059191016566E-3</v>
      </c>
      <c r="E19" s="77">
        <f t="shared" si="0"/>
        <v>0.22933059191016567</v>
      </c>
      <c r="F19" s="76">
        <f>分析係数表!C22</f>
        <v>5.5142937219730959E-2</v>
      </c>
      <c r="G19" s="77">
        <f t="shared" si="1"/>
        <v>1.2645962432266006E-2</v>
      </c>
      <c r="H19" s="77">
        <v>1.7063152125049132E-2</v>
      </c>
      <c r="I19" s="77">
        <f t="shared" si="2"/>
        <v>1.7063152125049132E-2</v>
      </c>
      <c r="J19" s="76">
        <f>分析係数表!G22</f>
        <v>0.19463487332339791</v>
      </c>
      <c r="K19" s="78">
        <f t="shared" si="3"/>
        <v>3.3210844523568058E-3</v>
      </c>
      <c r="L19" s="79"/>
      <c r="M19" s="80"/>
      <c r="N19" s="81">
        <f>分析係数表!H22</f>
        <v>4.3045424662680399E-5</v>
      </c>
      <c r="O19" s="82">
        <f t="shared" si="4"/>
        <v>6.5396204309348257E-4</v>
      </c>
      <c r="P19" s="76">
        <f>分析係数表!C22</f>
        <v>5.5142937219730959E-2</v>
      </c>
      <c r="Q19" s="82">
        <f t="shared" si="5"/>
        <v>3.60613878863909E-5</v>
      </c>
      <c r="R19" s="83">
        <v>7.5590455121986961E-4</v>
      </c>
      <c r="S19" s="84">
        <f t="shared" si="6"/>
        <v>1.7819056676269002E-2</v>
      </c>
      <c r="T19" s="85">
        <f>分析係数表!F22</f>
        <v>0.4128663686040735</v>
      </c>
      <c r="U19" s="86">
        <f t="shared" si="7"/>
        <v>7.3568892218813546E-3</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投入係数表!T20</f>
        <v>3.1368207399206571E-3</v>
      </c>
      <c r="E20" s="77">
        <f t="shared" si="0"/>
        <v>0.31368207399206571</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3.8048700689075348E-4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投入係数表!T21</f>
        <v>1.1861927167767189E-4</v>
      </c>
      <c r="E21" s="77">
        <f t="shared" si="0"/>
        <v>1.1861927167767189E-2</v>
      </c>
      <c r="F21" s="76">
        <f>分析係数表!C24</f>
        <v>1</v>
      </c>
      <c r="G21" s="77">
        <f t="shared" si="1"/>
        <v>1.1861927167767189E-2</v>
      </c>
      <c r="H21" s="77">
        <v>5.5531145531596597E-2</v>
      </c>
      <c r="I21" s="77">
        <f t="shared" si="2"/>
        <v>5.5531145531596597E-2</v>
      </c>
      <c r="J21" s="76">
        <f>分析係数表!G24</f>
        <v>0.20831345678476951</v>
      </c>
      <c r="K21" s="78">
        <f t="shared" si="3"/>
        <v>1.1567884884904994E-2</v>
      </c>
      <c r="L21" s="79"/>
      <c r="M21" s="80"/>
      <c r="N21" s="81">
        <f>分析係数表!H24</f>
        <v>3.2557993926681905E-4</v>
      </c>
      <c r="O21" s="82">
        <f t="shared" si="4"/>
        <v>4.9463310895797958E-3</v>
      </c>
      <c r="P21" s="76">
        <f>分析係数表!C24</f>
        <v>1</v>
      </c>
      <c r="Q21" s="82">
        <f t="shared" si="5"/>
        <v>4.9463310895797958E-3</v>
      </c>
      <c r="R21" s="83">
        <v>2.6099117761345183E-2</v>
      </c>
      <c r="S21" s="84">
        <f t="shared" si="6"/>
        <v>8.1630263292941777E-2</v>
      </c>
      <c r="T21" s="85">
        <f>分析係数表!F24</f>
        <v>0.39224380935860187</v>
      </c>
      <c r="U21" s="86">
        <f t="shared" si="7"/>
        <v>3.2018965432969129E-2</v>
      </c>
      <c r="V21" s="87">
        <f>分析係数表!D24</f>
        <v>2.7169434927793921E-2</v>
      </c>
      <c r="W21" s="167">
        <f t="shared" si="8"/>
        <v>0</v>
      </c>
      <c r="X21" s="76">
        <f>分析係数表!E24</f>
        <v>2.746216227937031E-2</v>
      </c>
      <c r="Y21" s="166">
        <f t="shared" si="9"/>
        <v>0</v>
      </c>
    </row>
    <row r="22" spans="1:25" x14ac:dyDescent="0.2">
      <c r="A22" s="6" t="s">
        <v>10</v>
      </c>
      <c r="B22" s="5" t="s">
        <v>272</v>
      </c>
      <c r="C22" s="75">
        <f>最終需要_まとめ!C23</f>
        <v>100</v>
      </c>
      <c r="D22" s="76">
        <f>投入係数表!T22</f>
        <v>0.28969462127502538</v>
      </c>
      <c r="E22" s="77">
        <f t="shared" si="0"/>
        <v>28.969462127502538</v>
      </c>
      <c r="F22" s="76">
        <f>分析係数表!C25</f>
        <v>5.3881637957861162E-2</v>
      </c>
      <c r="G22" s="77">
        <f t="shared" si="1"/>
        <v>1.5609220701880622</v>
      </c>
      <c r="H22" s="77">
        <v>1.6070161920562145</v>
      </c>
      <c r="I22" s="77">
        <f t="shared" si="2"/>
        <v>101.60701619205622</v>
      </c>
      <c r="J22" s="76">
        <f>分析係数表!G25</f>
        <v>0.19694753074216123</v>
      </c>
      <c r="K22" s="78">
        <f t="shared" si="3"/>
        <v>20.011250945104265</v>
      </c>
      <c r="L22" s="79"/>
      <c r="M22" s="80"/>
      <c r="N22" s="81">
        <f>分析係数表!H25</f>
        <v>5.0793601101962874E-4</v>
      </c>
      <c r="O22" s="82">
        <f t="shared" si="4"/>
        <v>7.7167521085030949E-3</v>
      </c>
      <c r="P22" s="76">
        <f>分析係数表!C25</f>
        <v>5.3881637957861162E-2</v>
      </c>
      <c r="Q22" s="82">
        <f t="shared" si="5"/>
        <v>4.1579124332092552E-4</v>
      </c>
      <c r="R22" s="83">
        <v>3.6030925185876724E-3</v>
      </c>
      <c r="S22" s="84">
        <f t="shared" si="6"/>
        <v>101.61061928457481</v>
      </c>
      <c r="T22" s="85">
        <f>分析係数表!F25</f>
        <v>0.35040132853584277</v>
      </c>
      <c r="U22" s="86">
        <f t="shared" si="7"/>
        <v>35.604495990664738</v>
      </c>
      <c r="V22" s="87">
        <f>分析係数表!D25</f>
        <v>1.9835778208321803E-2</v>
      </c>
      <c r="W22" s="167">
        <f t="shared" si="8"/>
        <v>2</v>
      </c>
      <c r="X22" s="76">
        <f>分析係数表!E25</f>
        <v>1.8979083468427502E-2</v>
      </c>
      <c r="Y22" s="166">
        <f t="shared" si="9"/>
        <v>2</v>
      </c>
    </row>
    <row r="23" spans="1:25" x14ac:dyDescent="0.2">
      <c r="A23" s="6" t="s">
        <v>11</v>
      </c>
      <c r="B23" s="5" t="s">
        <v>35</v>
      </c>
      <c r="C23" s="90"/>
      <c r="D23" s="76">
        <f>投入係数表!T23</f>
        <v>2.1180129954002081E-2</v>
      </c>
      <c r="E23" s="77">
        <f t="shared" si="0"/>
        <v>2.1180129954002083</v>
      </c>
      <c r="F23" s="76">
        <f>分析係数表!C26</f>
        <v>0.84177658262309296</v>
      </c>
      <c r="G23" s="77">
        <f t="shared" si="1"/>
        <v>1.782893741219288</v>
      </c>
      <c r="H23" s="77">
        <v>2.0500632847341005</v>
      </c>
      <c r="I23" s="77">
        <f t="shared" si="2"/>
        <v>2.0500632847341005</v>
      </c>
      <c r="J23" s="76">
        <f>分析係数表!G26</f>
        <v>0.19643330946147433</v>
      </c>
      <c r="K23" s="78">
        <f t="shared" si="3"/>
        <v>0.40270071562578014</v>
      </c>
      <c r="L23" s="79"/>
      <c r="M23" s="80"/>
      <c r="N23" s="81">
        <f>分析係数表!H26</f>
        <v>1.0240897849294056E-2</v>
      </c>
      <c r="O23" s="82">
        <f t="shared" si="4"/>
        <v>0.15558351516142219</v>
      </c>
      <c r="P23" s="76">
        <f>分析係数表!C26</f>
        <v>0.84177658262309296</v>
      </c>
      <c r="Q23" s="82">
        <f t="shared" si="5"/>
        <v>0.13096655970507015</v>
      </c>
      <c r="R23" s="83">
        <v>0.1558336883964325</v>
      </c>
      <c r="S23" s="84">
        <f t="shared" si="6"/>
        <v>2.2058969731305331</v>
      </c>
      <c r="T23" s="85">
        <f>分析係数表!F26</f>
        <v>0.3347664275567348</v>
      </c>
      <c r="U23" s="86">
        <f t="shared" si="7"/>
        <v>0.73846024925312315</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投入係数表!T24</f>
        <v>5.2719676301187512E-5</v>
      </c>
      <c r="E24" s="77">
        <f t="shared" si="0"/>
        <v>5.2719676301187512E-3</v>
      </c>
      <c r="F24" s="76">
        <f>分析係数表!C27</f>
        <v>0.24324710590252963</v>
      </c>
      <c r="G24" s="77">
        <f t="shared" si="1"/>
        <v>1.282390868438204E-3</v>
      </c>
      <c r="H24" s="77">
        <v>3.1238363055582871E-3</v>
      </c>
      <c r="I24" s="77">
        <f t="shared" si="2"/>
        <v>3.1238363055582871E-3</v>
      </c>
      <c r="J24" s="76">
        <f>分析係数表!G27</f>
        <v>0.17095686135274277</v>
      </c>
      <c r="K24" s="78">
        <f t="shared" si="3"/>
        <v>5.3404125017799222E-4</v>
      </c>
      <c r="L24" s="79"/>
      <c r="M24" s="80"/>
      <c r="N24" s="81">
        <f>分析係数表!H27</f>
        <v>1.1085370816767366E-2</v>
      </c>
      <c r="O24" s="82">
        <f t="shared" si="4"/>
        <v>0.16841306142501974</v>
      </c>
      <c r="P24" s="76">
        <f>分析係数表!C27</f>
        <v>0.24324710590252963</v>
      </c>
      <c r="Q24" s="82">
        <f t="shared" si="5"/>
        <v>4.0965989787821004E-2</v>
      </c>
      <c r="R24" s="83">
        <v>4.1884213924294866E-2</v>
      </c>
      <c r="S24" s="84">
        <f t="shared" si="6"/>
        <v>4.5008050229853151E-2</v>
      </c>
      <c r="T24" s="85">
        <f>分析係数表!F27</f>
        <v>0.32207527072607844</v>
      </c>
      <c r="U24" s="86">
        <f t="shared" si="7"/>
        <v>1.4495979962632891E-2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投入係数表!T25</f>
        <v>0</v>
      </c>
      <c r="E25" s="77">
        <f t="shared" si="0"/>
        <v>0</v>
      </c>
      <c r="F25" s="76">
        <f>分析係数表!C28</f>
        <v>6.4266243880729879E-2</v>
      </c>
      <c r="G25" s="77">
        <f t="shared" si="1"/>
        <v>0</v>
      </c>
      <c r="H25" s="77">
        <v>9.761136298697428E-3</v>
      </c>
      <c r="I25" s="77">
        <f t="shared" si="2"/>
        <v>9.761136298697428E-3</v>
      </c>
      <c r="J25" s="76">
        <f>分析係数表!G28</f>
        <v>0.12485076971410619</v>
      </c>
      <c r="K25" s="78">
        <f t="shared" si="3"/>
        <v>1.2186853801766755E-3</v>
      </c>
      <c r="L25" s="79"/>
      <c r="M25" s="80"/>
      <c r="N25" s="81">
        <f>分析係数表!H28</f>
        <v>2.0224305794696803E-2</v>
      </c>
      <c r="O25" s="82">
        <f t="shared" si="4"/>
        <v>0.30725514828324874</v>
      </c>
      <c r="P25" s="76">
        <f>分析係数表!C28</f>
        <v>6.4266243880729879E-2</v>
      </c>
      <c r="Q25" s="82">
        <f t="shared" si="5"/>
        <v>1.9746134293181086E-2</v>
      </c>
      <c r="R25" s="83">
        <v>2.2683789134846321E-2</v>
      </c>
      <c r="S25" s="84">
        <f t="shared" si="6"/>
        <v>3.2444925433543749E-2</v>
      </c>
      <c r="T25" s="85">
        <f>分析係数表!F28</f>
        <v>0.21344643418158971</v>
      </c>
      <c r="U25" s="86">
        <f t="shared" si="7"/>
        <v>6.925253641077482E-3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投入係数表!T26</f>
        <v>5.3905869017964233E-3</v>
      </c>
      <c r="E26" s="77">
        <f t="shared" si="0"/>
        <v>0.53905869017964236</v>
      </c>
      <c r="F26" s="76">
        <f>分析係数表!C29</f>
        <v>0.2704472217012498</v>
      </c>
      <c r="G26" s="77">
        <f t="shared" si="1"/>
        <v>0.14578692509299906</v>
      </c>
      <c r="H26" s="77">
        <v>0.19086043659134397</v>
      </c>
      <c r="I26" s="77">
        <f t="shared" si="2"/>
        <v>0.19086043659134397</v>
      </c>
      <c r="J26" s="76">
        <f>分析係数表!G29</f>
        <v>0.25613918980110767</v>
      </c>
      <c r="K26" s="78">
        <f t="shared" si="3"/>
        <v>4.8886837593592525E-2</v>
      </c>
      <c r="L26" s="79"/>
      <c r="M26" s="80"/>
      <c r="N26" s="81">
        <f>分析係数表!H29</f>
        <v>1.0092978117271389E-2</v>
      </c>
      <c r="O26" s="82">
        <f t="shared" si="4"/>
        <v>0.15333626377697365</v>
      </c>
      <c r="P26" s="76">
        <f>分析係数表!C29</f>
        <v>0.2704472217012498</v>
      </c>
      <c r="Q26" s="82">
        <f t="shared" si="5"/>
        <v>4.1469366524532515E-2</v>
      </c>
      <c r="R26" s="83">
        <v>6.5243887289100855E-2</v>
      </c>
      <c r="S26" s="84">
        <f t="shared" si="6"/>
        <v>0.2561043238804448</v>
      </c>
      <c r="T26" s="85">
        <f>分析係数表!F29</f>
        <v>0.41878853321258142</v>
      </c>
      <c r="U26" s="86">
        <f t="shared" si="7"/>
        <v>0.10725355414729136</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投入係数表!T27</f>
        <v>3.3081596878995162E-3</v>
      </c>
      <c r="E27" s="77">
        <f t="shared" si="0"/>
        <v>0.33081596878995162</v>
      </c>
      <c r="F27" s="76">
        <f>分析係数表!C30</f>
        <v>1</v>
      </c>
      <c r="G27" s="77">
        <f t="shared" si="1"/>
        <v>0.33081596878995162</v>
      </c>
      <c r="H27" s="77">
        <v>0.43936739283968229</v>
      </c>
      <c r="I27" s="77">
        <f t="shared" si="2"/>
        <v>0.43936739283968229</v>
      </c>
      <c r="J27" s="76">
        <f>分析係数表!G30</f>
        <v>0.34447816919378449</v>
      </c>
      <c r="K27" s="78">
        <f t="shared" si="3"/>
        <v>0.15135247508886004</v>
      </c>
      <c r="L27" s="79"/>
      <c r="M27" s="80"/>
      <c r="N27" s="81">
        <f>分析係数表!H30</f>
        <v>0</v>
      </c>
      <c r="O27" s="82">
        <f t="shared" si="4"/>
        <v>0</v>
      </c>
      <c r="P27" s="76">
        <f>分析係数表!C30</f>
        <v>1</v>
      </c>
      <c r="Q27" s="82">
        <f t="shared" si="5"/>
        <v>0</v>
      </c>
      <c r="R27" s="83">
        <v>6.1544076935279149E-2</v>
      </c>
      <c r="S27" s="84">
        <f t="shared" si="6"/>
        <v>0.50091146977496148</v>
      </c>
      <c r="T27" s="85">
        <f>分析係数表!F30</f>
        <v>0.44033965000872966</v>
      </c>
      <c r="U27" s="86">
        <f t="shared" si="7"/>
        <v>0.2205711812860649</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投入係数表!T28</f>
        <v>2.8850842855824864E-2</v>
      </c>
      <c r="E28" s="77">
        <f t="shared" si="0"/>
        <v>2.8850842855824865</v>
      </c>
      <c r="F28" s="76">
        <f>分析係数表!C31</f>
        <v>1</v>
      </c>
      <c r="G28" s="77">
        <f t="shared" si="1"/>
        <v>2.8850842855824865</v>
      </c>
      <c r="H28" s="77">
        <v>3.4062404004895863</v>
      </c>
      <c r="I28" s="77">
        <f t="shared" si="2"/>
        <v>3.4062404004895863</v>
      </c>
      <c r="J28" s="76">
        <f>分析係数表!G31</f>
        <v>7.060016576471162E-2</v>
      </c>
      <c r="K28" s="78">
        <f t="shared" si="3"/>
        <v>0.24048113690902248</v>
      </c>
      <c r="L28" s="79"/>
      <c r="M28" s="80"/>
      <c r="N28" s="81">
        <f>分析係数表!H31</f>
        <v>2.2204395329180102E-2</v>
      </c>
      <c r="O28" s="82">
        <f t="shared" si="4"/>
        <v>0.33733740226554898</v>
      </c>
      <c r="P28" s="76">
        <f>分析係数表!C31</f>
        <v>1</v>
      </c>
      <c r="Q28" s="82">
        <f t="shared" si="5"/>
        <v>0.33733740226554898</v>
      </c>
      <c r="R28" s="83">
        <v>0.51263728987616919</v>
      </c>
      <c r="S28" s="84">
        <f t="shared" si="6"/>
        <v>3.9188776903657554</v>
      </c>
      <c r="T28" s="85">
        <f>分析係数表!F31</f>
        <v>0.30864414216761737</v>
      </c>
      <c r="U28" s="86">
        <f t="shared" si="7"/>
        <v>1.2095386430027522</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投入係数表!T29</f>
        <v>1.7661091560897816E-3</v>
      </c>
      <c r="E29" s="77">
        <f t="shared" si="0"/>
        <v>0.17661091560897815</v>
      </c>
      <c r="F29" s="76">
        <f>分析係数表!C32</f>
        <v>1</v>
      </c>
      <c r="G29" s="77">
        <f t="shared" si="1"/>
        <v>0.17661091560897815</v>
      </c>
      <c r="H29" s="77">
        <v>0.22306092709230577</v>
      </c>
      <c r="I29" s="77">
        <f t="shared" si="2"/>
        <v>0.22306092709230577</v>
      </c>
      <c r="J29" s="76">
        <f>分析係数表!G32</f>
        <v>0.14032153145618437</v>
      </c>
      <c r="K29" s="78">
        <f t="shared" si="3"/>
        <v>3.1300250897628633E-2</v>
      </c>
      <c r="L29" s="79"/>
      <c r="M29" s="80"/>
      <c r="N29" s="81">
        <f>分析係数表!H32</f>
        <v>6.2454997965125381E-3</v>
      </c>
      <c r="O29" s="82">
        <f t="shared" si="4"/>
        <v>9.4883947343381653E-2</v>
      </c>
      <c r="P29" s="76">
        <f>分析係数表!C32</f>
        <v>1</v>
      </c>
      <c r="Q29" s="82">
        <f t="shared" si="5"/>
        <v>9.4883947343381653E-2</v>
      </c>
      <c r="R29" s="83">
        <v>0.13464122171779758</v>
      </c>
      <c r="S29" s="84">
        <f t="shared" si="6"/>
        <v>0.35770214881010332</v>
      </c>
      <c r="T29" s="85">
        <f>分析係数表!F32</f>
        <v>0.48266889694266329</v>
      </c>
      <c r="U29" s="86">
        <f t="shared" si="7"/>
        <v>0.17265170160019297</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投入係数表!T30</f>
        <v>7.6443530636721886E-4</v>
      </c>
      <c r="E30" s="77">
        <f t="shared" si="0"/>
        <v>7.6443530636721879E-2</v>
      </c>
      <c r="F30" s="76">
        <f>分析係数表!C33</f>
        <v>0.77670327534259886</v>
      </c>
      <c r="G30" s="77">
        <f t="shared" si="1"/>
        <v>5.9373940624294186E-2</v>
      </c>
      <c r="H30" s="77">
        <v>9.996882603404296E-2</v>
      </c>
      <c r="I30" s="77">
        <f t="shared" si="2"/>
        <v>9.996882603404296E-2</v>
      </c>
      <c r="J30" s="76">
        <f>分析係数表!G33</f>
        <v>0.5074626865671642</v>
      </c>
      <c r="K30" s="78">
        <f t="shared" si="3"/>
        <v>5.0730449032200906E-2</v>
      </c>
      <c r="L30" s="79"/>
      <c r="M30" s="80"/>
      <c r="N30" s="81">
        <f>分析係数表!H33</f>
        <v>9.4934727483329676E-4</v>
      </c>
      <c r="O30" s="82">
        <f t="shared" si="4"/>
        <v>1.4422835604952623E-2</v>
      </c>
      <c r="P30" s="76">
        <f>分析係数表!C33</f>
        <v>0.77670327534259886</v>
      </c>
      <c r="Q30" s="82">
        <f t="shared" si="5"/>
        <v>1.1202263654094555E-2</v>
      </c>
      <c r="R30" s="83">
        <v>4.5240020383806236E-2</v>
      </c>
      <c r="S30" s="84">
        <f t="shared" si="6"/>
        <v>0.1452088464178492</v>
      </c>
      <c r="T30" s="85">
        <f>分析係数表!F33</f>
        <v>0.6450384062948854</v>
      </c>
      <c r="U30" s="86">
        <f t="shared" si="7"/>
        <v>9.3665282873288222E-2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投入係数表!T31</f>
        <v>4.301925586176901E-2</v>
      </c>
      <c r="E31" s="77">
        <f t="shared" si="0"/>
        <v>4.3019255861769006</v>
      </c>
      <c r="F31" s="76">
        <f>分析係数表!C34</f>
        <v>0.47532743082063433</v>
      </c>
      <c r="G31" s="77">
        <f t="shared" si="1"/>
        <v>2.0448232364590173</v>
      </c>
      <c r="H31" s="77">
        <v>2.301496037108262</v>
      </c>
      <c r="I31" s="77">
        <f t="shared" si="2"/>
        <v>2.301496037108262</v>
      </c>
      <c r="J31" s="76">
        <f>分析係数表!G34</f>
        <v>0.42481134980523871</v>
      </c>
      <c r="K31" s="78">
        <f t="shared" si="3"/>
        <v>0.97770163809536859</v>
      </c>
      <c r="L31" s="79"/>
      <c r="M31" s="80"/>
      <c r="N31" s="81">
        <f>分析係数表!H34</f>
        <v>0.15685204896221394</v>
      </c>
      <c r="O31" s="82">
        <f t="shared" si="4"/>
        <v>2.382954453499893</v>
      </c>
      <c r="P31" s="76">
        <f>分析係数表!C34</f>
        <v>0.47532743082063433</v>
      </c>
      <c r="Q31" s="82">
        <f t="shared" si="5"/>
        <v>1.1326836181446929</v>
      </c>
      <c r="R31" s="83">
        <v>1.2557951926913673</v>
      </c>
      <c r="S31" s="84">
        <f t="shared" si="6"/>
        <v>3.5572912297996293</v>
      </c>
      <c r="T31" s="85">
        <f>分析係数表!F34</f>
        <v>0.69928666893120972</v>
      </c>
      <c r="U31" s="86">
        <f t="shared" si="7"/>
        <v>2.4875663345047894</v>
      </c>
      <c r="V31" s="87">
        <f>分析係数表!D34</f>
        <v>0.17669785175285158</v>
      </c>
      <c r="W31" s="167">
        <f t="shared" si="8"/>
        <v>1</v>
      </c>
      <c r="X31" s="76">
        <f>分析係数表!E34</f>
        <v>0.12938371624217065</v>
      </c>
      <c r="Y31" s="166">
        <f t="shared" si="9"/>
        <v>0</v>
      </c>
    </row>
    <row r="32" spans="1:25" x14ac:dyDescent="0.2">
      <c r="A32" s="6" t="s">
        <v>20</v>
      </c>
      <c r="B32" s="5" t="s">
        <v>37</v>
      </c>
      <c r="C32" s="90"/>
      <c r="D32" s="76">
        <f>投入係数表!T32</f>
        <v>5.7069049596035482E-3</v>
      </c>
      <c r="E32" s="77">
        <f t="shared" si="0"/>
        <v>0.57069049596035482</v>
      </c>
      <c r="F32" s="76">
        <f>分析係数表!C35</f>
        <v>0.95011559485855634</v>
      </c>
      <c r="G32" s="77">
        <f t="shared" si="1"/>
        <v>0.54222194004949709</v>
      </c>
      <c r="H32" s="77">
        <v>0.77851527208402982</v>
      </c>
      <c r="I32" s="77">
        <f t="shared" si="2"/>
        <v>0.77851527208402982</v>
      </c>
      <c r="J32" s="76">
        <f>分析係数表!G35</f>
        <v>0.31372249083859299</v>
      </c>
      <c r="K32" s="78">
        <f t="shared" si="3"/>
        <v>0.24423775031408679</v>
      </c>
      <c r="L32" s="79"/>
      <c r="M32" s="80"/>
      <c r="N32" s="81">
        <f>分析係数表!H35</f>
        <v>5.8597345271264437E-2</v>
      </c>
      <c r="O32" s="82">
        <f t="shared" si="4"/>
        <v>0.89023258415367512</v>
      </c>
      <c r="P32" s="76">
        <f>分析係数表!C35</f>
        <v>0.95011559485855634</v>
      </c>
      <c r="Q32" s="82">
        <f t="shared" si="5"/>
        <v>0.84582386125563891</v>
      </c>
      <c r="R32" s="83">
        <v>1.1969164382506714</v>
      </c>
      <c r="S32" s="84">
        <f t="shared" si="6"/>
        <v>1.9754317103347012</v>
      </c>
      <c r="T32" s="85">
        <f>分析係数表!F35</f>
        <v>0.64312744830705182</v>
      </c>
      <c r="U32" s="86">
        <f t="shared" si="7"/>
        <v>1.2704543551723915</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投入係数表!T33</f>
        <v>3.6903773410831256E-4</v>
      </c>
      <c r="E33" s="77">
        <f t="shared" si="0"/>
        <v>3.6903773410831259E-2</v>
      </c>
      <c r="F33" s="76">
        <f>分析係数表!C36</f>
        <v>0.97036286861890209</v>
      </c>
      <c r="G33" s="77">
        <f t="shared" si="1"/>
        <v>3.5810051429796187E-2</v>
      </c>
      <c r="H33" s="77">
        <v>0.18518181608987486</v>
      </c>
      <c r="I33" s="77">
        <f t="shared" si="2"/>
        <v>0.18518181608987486</v>
      </c>
      <c r="J33" s="76">
        <f>分析係数表!G36</f>
        <v>5.6132677862763138E-2</v>
      </c>
      <c r="K33" s="78">
        <f t="shared" si="3"/>
        <v>1.0394751228614394E-2</v>
      </c>
      <c r="L33" s="79"/>
      <c r="M33" s="80"/>
      <c r="N33" s="81">
        <f>分析係数表!H36</f>
        <v>0.19400338102244624</v>
      </c>
      <c r="O33" s="82">
        <f t="shared" si="4"/>
        <v>2.9473712575654298</v>
      </c>
      <c r="P33" s="76">
        <f>分析係数表!C36</f>
        <v>0.97036286861890209</v>
      </c>
      <c r="Q33" s="82">
        <f t="shared" si="5"/>
        <v>2.8600196283760915</v>
      </c>
      <c r="R33" s="83">
        <v>3.0516534175071617</v>
      </c>
      <c r="S33" s="84">
        <f t="shared" si="6"/>
        <v>3.2368352335970365</v>
      </c>
      <c r="T33" s="85">
        <f>分析係数表!F36</f>
        <v>0.84161253999423258</v>
      </c>
      <c r="U33" s="86">
        <f t="shared" si="7"/>
        <v>2.7241611224904272</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投入係数表!T34</f>
        <v>1.7107534959735347E-2</v>
      </c>
      <c r="E34" s="77">
        <f t="shared" si="0"/>
        <v>1.7107534959735347</v>
      </c>
      <c r="F34" s="76">
        <f>分析係数表!C37</f>
        <v>0.51412455642849397</v>
      </c>
      <c r="G34" s="77">
        <f t="shared" si="1"/>
        <v>0.87954038227588882</v>
      </c>
      <c r="H34" s="77">
        <v>1.1536626747777741</v>
      </c>
      <c r="I34" s="77">
        <f t="shared" si="2"/>
        <v>1.1536626747777741</v>
      </c>
      <c r="J34" s="76">
        <f>分析係数表!G37</f>
        <v>0.38383420760226361</v>
      </c>
      <c r="K34" s="78">
        <f t="shared" si="3"/>
        <v>0.44281519861363483</v>
      </c>
      <c r="L34" s="79"/>
      <c r="M34" s="80"/>
      <c r="N34" s="81">
        <f>分析係数表!H37</f>
        <v>4.7982343549447456E-2</v>
      </c>
      <c r="O34" s="82">
        <f t="shared" si="4"/>
        <v>0.72896554432682237</v>
      </c>
      <c r="P34" s="76">
        <f>分析係数表!C37</f>
        <v>0.51412455642849397</v>
      </c>
      <c r="Q34" s="82">
        <f t="shared" si="5"/>
        <v>0.37477908712868319</v>
      </c>
      <c r="R34" s="83">
        <v>0.49252152408121092</v>
      </c>
      <c r="S34" s="84">
        <f t="shared" si="6"/>
        <v>1.6461841988589849</v>
      </c>
      <c r="T34" s="85">
        <f>分析係数表!F37</f>
        <v>0.64874544561874981</v>
      </c>
      <c r="U34" s="86">
        <f t="shared" si="7"/>
        <v>1.0679545016593168</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投入係数表!T35</f>
        <v>6.5635996994978449E-3</v>
      </c>
      <c r="E35" s="77">
        <f t="shared" si="0"/>
        <v>0.65635996994978452</v>
      </c>
      <c r="F35" s="76">
        <f>分析係数表!C38</f>
        <v>0.46043954090550876</v>
      </c>
      <c r="G35" s="77">
        <f t="shared" si="1"/>
        <v>0.30221408323243232</v>
      </c>
      <c r="H35" s="77">
        <v>0.52657388343231504</v>
      </c>
      <c r="I35" s="77">
        <f t="shared" si="2"/>
        <v>0.52657388343231504</v>
      </c>
      <c r="J35" s="76">
        <f>分析係数表!G38</f>
        <v>0.15768289971091839</v>
      </c>
      <c r="K35" s="78">
        <f t="shared" si="3"/>
        <v>8.3031696851646561E-2</v>
      </c>
      <c r="L35" s="79"/>
      <c r="M35" s="80"/>
      <c r="N35" s="81">
        <f>分析係数表!H38</f>
        <v>4.3205084055974702E-2</v>
      </c>
      <c r="O35" s="82">
        <f t="shared" si="4"/>
        <v>0.6563876477624111</v>
      </c>
      <c r="P35" s="76">
        <f>分析係数表!C38</f>
        <v>0.46043954090550876</v>
      </c>
      <c r="Q35" s="82">
        <f t="shared" si="5"/>
        <v>0.30222682719177135</v>
      </c>
      <c r="R35" s="83">
        <v>0.45342491358357673</v>
      </c>
      <c r="S35" s="84">
        <f t="shared" si="6"/>
        <v>0.97999879701589176</v>
      </c>
      <c r="T35" s="85">
        <f>分析係数表!F38</f>
        <v>0.51649988881476538</v>
      </c>
      <c r="U35" s="86">
        <f t="shared" si="7"/>
        <v>0.50616926969731191</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投入係数表!T36</f>
        <v>0</v>
      </c>
      <c r="E36" s="77">
        <f t="shared" si="0"/>
        <v>0</v>
      </c>
      <c r="F36" s="76">
        <f>分析係数表!C39</f>
        <v>1</v>
      </c>
      <c r="G36" s="77">
        <f t="shared" si="1"/>
        <v>0</v>
      </c>
      <c r="H36" s="77">
        <v>2.0950132525696684E-2</v>
      </c>
      <c r="I36" s="77">
        <f t="shared" si="2"/>
        <v>2.0950132525696684E-2</v>
      </c>
      <c r="J36" s="76">
        <f>分析係数表!G39</f>
        <v>0.35257837611217219</v>
      </c>
      <c r="K36" s="78">
        <f t="shared" si="3"/>
        <v>7.3865637052449376E-3</v>
      </c>
      <c r="L36" s="79"/>
      <c r="M36" s="80"/>
      <c r="N36" s="81">
        <f>分析係数表!H39</f>
        <v>3.7864320821463233E-3</v>
      </c>
      <c r="O36" s="82">
        <f t="shared" si="4"/>
        <v>5.7524879354295795E-2</v>
      </c>
      <c r="P36" s="76">
        <f>分析係数表!C39</f>
        <v>1</v>
      </c>
      <c r="Q36" s="82">
        <f t="shared" si="5"/>
        <v>5.7524879354295795E-2</v>
      </c>
      <c r="R36" s="83">
        <v>9.0208944638615646E-2</v>
      </c>
      <c r="S36" s="84">
        <f t="shared" si="6"/>
        <v>0.11115907716431234</v>
      </c>
      <c r="T36" s="85">
        <f>分析係数表!F39</f>
        <v>0.70335864349932453</v>
      </c>
      <c r="U36" s="86">
        <f t="shared" si="7"/>
        <v>7.8184697726927474E-2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投入係数表!T37</f>
        <v>9.0941441619548453E-4</v>
      </c>
      <c r="E37" s="77">
        <f t="shared" si="0"/>
        <v>9.0941441619548452E-2</v>
      </c>
      <c r="F37" s="76">
        <f>分析係数表!C40</f>
        <v>0.88524546011567695</v>
      </c>
      <c r="G37" s="77">
        <f t="shared" si="1"/>
        <v>8.0505498330080139E-2</v>
      </c>
      <c r="H37" s="77">
        <v>8.832606167220268E-2</v>
      </c>
      <c r="I37" s="77">
        <f t="shared" si="2"/>
        <v>8.832606167220268E-2</v>
      </c>
      <c r="J37" s="76">
        <f>分析係数表!G40</f>
        <v>0.51249383412021698</v>
      </c>
      <c r="K37" s="78">
        <f t="shared" si="3"/>
        <v>4.5266561999125897E-2</v>
      </c>
      <c r="L37" s="79"/>
      <c r="M37" s="80"/>
      <c r="N37" s="81">
        <f>分析係数表!H40</f>
        <v>3.2436684093541619E-2</v>
      </c>
      <c r="O37" s="82">
        <f t="shared" si="4"/>
        <v>0.4927901250183524</v>
      </c>
      <c r="P37" s="76">
        <f>分析係数表!C40</f>
        <v>0.88524546011567695</v>
      </c>
      <c r="Q37" s="82">
        <f t="shared" si="5"/>
        <v>0.43624022096233334</v>
      </c>
      <c r="R37" s="83">
        <v>0.43960460529053147</v>
      </c>
      <c r="S37" s="84">
        <f t="shared" si="6"/>
        <v>0.52793066696273416</v>
      </c>
      <c r="T37" s="85">
        <f>分析係数表!F40</f>
        <v>0.70839968994433089</v>
      </c>
      <c r="U37" s="86">
        <f t="shared" si="7"/>
        <v>0.37398592078850468</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投入係数表!T38</f>
        <v>0</v>
      </c>
      <c r="E38" s="77">
        <f t="shared" si="0"/>
        <v>0</v>
      </c>
      <c r="F38" s="76">
        <f>分析係数表!C41</f>
        <v>0.76732784646536523</v>
      </c>
      <c r="G38" s="77">
        <f t="shared" si="1"/>
        <v>0</v>
      </c>
      <c r="H38" s="77">
        <v>1.6757216274000887E-3</v>
      </c>
      <c r="I38" s="77">
        <f t="shared" si="2"/>
        <v>1.6757216274000887E-3</v>
      </c>
      <c r="J38" s="76">
        <f>分析係数表!G41</f>
        <v>0.44330293713737212</v>
      </c>
      <c r="K38" s="78">
        <f t="shared" si="3"/>
        <v>7.4285231925107643E-4</v>
      </c>
      <c r="L38" s="79"/>
      <c r="M38" s="80"/>
      <c r="N38" s="81">
        <f>分析係数表!H41</f>
        <v>5.3196318442225214E-2</v>
      </c>
      <c r="O38" s="82">
        <f t="shared" si="4"/>
        <v>0.80817818307389111</v>
      </c>
      <c r="P38" s="76">
        <f>分析係数表!C41</f>
        <v>0.76732784646536523</v>
      </c>
      <c r="Q38" s="82">
        <f t="shared" si="5"/>
        <v>0.62013762477838053</v>
      </c>
      <c r="R38" s="83">
        <v>0.6315049732672211</v>
      </c>
      <c r="S38" s="84">
        <f t="shared" si="6"/>
        <v>0.63318069489462114</v>
      </c>
      <c r="T38" s="85">
        <f>分析係数表!F41</f>
        <v>0.5479013319521201</v>
      </c>
      <c r="U38" s="86">
        <f t="shared" si="7"/>
        <v>0.34692054609913187</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投入係数表!T39</f>
        <v>5.6673652023776571E-4</v>
      </c>
      <c r="E39" s="77">
        <f>$C$22*D39</f>
        <v>5.6673652023776569E-2</v>
      </c>
      <c r="F39" s="76">
        <f>分析係数表!C42</f>
        <v>0.61896115066660296</v>
      </c>
      <c r="G39" s="77">
        <f>E39*F39</f>
        <v>3.5078788869115397E-2</v>
      </c>
      <c r="H39" s="77">
        <v>4.8994586725688967E-2</v>
      </c>
      <c r="I39" s="77">
        <f>C39+H39</f>
        <v>4.8994586725688967E-2</v>
      </c>
      <c r="J39" s="76">
        <f>分析係数表!G42</f>
        <v>0.48521299417713759</v>
      </c>
      <c r="K39" s="78">
        <f>I39*J39</f>
        <v>2.3772810123642983E-2</v>
      </c>
      <c r="L39" s="79"/>
      <c r="M39" s="80"/>
      <c r="N39" s="81">
        <f>分析係数表!H42</f>
        <v>1.2030804871176784E-2</v>
      </c>
      <c r="O39" s="82">
        <f t="shared" si="4"/>
        <v>0.18277644593514572</v>
      </c>
      <c r="P39" s="76">
        <f>分析係数表!C42</f>
        <v>0.61896115066660296</v>
      </c>
      <c r="Q39" s="82">
        <f>O39*P39</f>
        <v>0.11313151929076994</v>
      </c>
      <c r="R39" s="83">
        <v>0.12222453636588232</v>
      </c>
      <c r="S39" s="84">
        <f>I39+R39</f>
        <v>0.17121912309157128</v>
      </c>
      <c r="T39" s="85">
        <f>分析係数表!F42</f>
        <v>0.55654305853509045</v>
      </c>
      <c r="U39" s="86">
        <f>S39*T39</f>
        <v>9.5290814445079211E-2</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投入係数表!T40</f>
        <v>4.3335573919576133E-2</v>
      </c>
      <c r="E40" s="77">
        <f>$C$22*D40</f>
        <v>4.3335573919576129</v>
      </c>
      <c r="F40" s="76">
        <f>分析係数表!C43</f>
        <v>0.5789580681381028</v>
      </c>
      <c r="G40" s="77">
        <f>E40*F40</f>
        <v>2.5089480158133748</v>
      </c>
      <c r="H40" s="77">
        <v>3.3162380741692896</v>
      </c>
      <c r="I40" s="77">
        <f>C40+H40</f>
        <v>3.3162380741692896</v>
      </c>
      <c r="J40" s="76">
        <f>分析係数表!G43</f>
        <v>0.34272082878953108</v>
      </c>
      <c r="K40" s="78">
        <f>I40*J40</f>
        <v>1.1365438612426975</v>
      </c>
      <c r="L40" s="79"/>
      <c r="M40" s="80"/>
      <c r="N40" s="81">
        <f>分析係数表!H43</f>
        <v>3.3445512318817892E-2</v>
      </c>
      <c r="O40" s="82">
        <f t="shared" si="4"/>
        <v>0.50811661726467061</v>
      </c>
      <c r="P40" s="76">
        <f>分析係数表!C43</f>
        <v>0.5789580681381028</v>
      </c>
      <c r="Q40" s="82">
        <f>O40*P40</f>
        <v>0.29417821512042147</v>
      </c>
      <c r="R40" s="83">
        <v>0.71142606872364011</v>
      </c>
      <c r="S40" s="84">
        <f>I40+R40</f>
        <v>4.0276641428929301</v>
      </c>
      <c r="T40" s="85">
        <f>分析係数表!F43</f>
        <v>0.5990685205379862</v>
      </c>
      <c r="U40" s="86">
        <f>S40*T40</f>
        <v>2.4128467993067639</v>
      </c>
      <c r="V40" s="87">
        <f>分析係数表!D43</f>
        <v>0.10839694656488549</v>
      </c>
      <c r="W40" s="167">
        <f>ROUND(S40*V40,0)</f>
        <v>0</v>
      </c>
      <c r="X40" s="76">
        <f>分析係数表!E43</f>
        <v>8.9508360596146849E-2</v>
      </c>
      <c r="Y40" s="166">
        <f>ROUND(S40*X40,0)</f>
        <v>0</v>
      </c>
    </row>
    <row r="41" spans="1:25" x14ac:dyDescent="0.2">
      <c r="A41" s="6" t="s">
        <v>341</v>
      </c>
      <c r="B41" s="5" t="s">
        <v>42</v>
      </c>
      <c r="C41" s="90"/>
      <c r="D41" s="76">
        <f>投入係数表!T41</f>
        <v>1.5815902890356254E-4</v>
      </c>
      <c r="E41" s="77">
        <f>$C$22*D41</f>
        <v>1.5815902890356254E-2</v>
      </c>
      <c r="F41" s="76">
        <f>分析係数表!C44</f>
        <v>0.63630612597919289</v>
      </c>
      <c r="G41" s="77">
        <f>E41*F41</f>
        <v>1.0063755897025708E-2</v>
      </c>
      <c r="H41" s="77">
        <v>1.7337535866390866E-2</v>
      </c>
      <c r="I41" s="77">
        <f>C41+H41</f>
        <v>1.7337535866390866E-2</v>
      </c>
      <c r="J41" s="76">
        <f>分析係数表!G44</f>
        <v>0.27264053101016389</v>
      </c>
      <c r="K41" s="78">
        <f>I41*J41</f>
        <v>4.7269149850205673E-3</v>
      </c>
      <c r="L41" s="79"/>
      <c r="M41" s="80"/>
      <c r="N41" s="81">
        <f>分析係数表!H44</f>
        <v>0.11349043608928404</v>
      </c>
      <c r="O41" s="82">
        <f t="shared" si="4"/>
        <v>1.7241887619444147</v>
      </c>
      <c r="P41" s="76">
        <f>分析係数表!C44</f>
        <v>0.63630612597919289</v>
      </c>
      <c r="Q41" s="82">
        <f>O41*P41</f>
        <v>1.0971118715697115</v>
      </c>
      <c r="R41" s="83">
        <v>1.1186392617395551</v>
      </c>
      <c r="S41" s="84">
        <f>I41+R41</f>
        <v>1.1359767976059461</v>
      </c>
      <c r="T41" s="85">
        <f>分析係数表!F44</f>
        <v>0.52896909354905619</v>
      </c>
      <c r="U41" s="86">
        <f>S41*T41</f>
        <v>0.60089661692237695</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投入係数表!T42</f>
        <v>1.2916320693790941E-3</v>
      </c>
      <c r="E42" s="77">
        <f>$C$22*D42</f>
        <v>0.12916320693790942</v>
      </c>
      <c r="F42" s="76">
        <f>分析係数表!C45</f>
        <v>1</v>
      </c>
      <c r="G42" s="77">
        <f>E42*F42</f>
        <v>0.12916320693790942</v>
      </c>
      <c r="H42" s="77">
        <v>0.15720482162507157</v>
      </c>
      <c r="I42" s="77">
        <f>C42+H42</f>
        <v>0.15720482162507157</v>
      </c>
      <c r="J42" s="76">
        <f>分析係数表!G45</f>
        <v>0</v>
      </c>
      <c r="K42" s="78">
        <f>I42*J42</f>
        <v>0</v>
      </c>
      <c r="L42" s="79"/>
      <c r="M42" s="80"/>
      <c r="N42" s="81">
        <f>分析係数表!H45</f>
        <v>0</v>
      </c>
      <c r="O42" s="82">
        <f t="shared" si="4"/>
        <v>0</v>
      </c>
      <c r="P42" s="76">
        <f>分析係数表!C45</f>
        <v>1</v>
      </c>
      <c r="Q42" s="82">
        <f>O42*P42</f>
        <v>0</v>
      </c>
      <c r="R42" s="83">
        <v>2.1675856838079897E-2</v>
      </c>
      <c r="S42" s="84">
        <f>I42+R42</f>
        <v>0.17888067846315148</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投入係数表!T43</f>
        <v>1.502510774583844E-3</v>
      </c>
      <c r="E43" s="77">
        <f>$C$22*D43</f>
        <v>0.1502510774583844</v>
      </c>
      <c r="F43" s="76">
        <f>分析係数表!C46</f>
        <v>0.4351527731358511</v>
      </c>
      <c r="G43" s="77">
        <f>E43*F43</f>
        <v>6.5382173022665538E-2</v>
      </c>
      <c r="H43" s="77">
        <v>0.11049066915754049</v>
      </c>
      <c r="I43" s="77">
        <f>C43+H43</f>
        <v>0.11049066915754049</v>
      </c>
      <c r="J43" s="76">
        <f>分析係数表!G46</f>
        <v>9.2768120033880526E-3</v>
      </c>
      <c r="K43" s="78">
        <f>I43*J43</f>
        <v>1.0250011659030498E-3</v>
      </c>
      <c r="L43" s="79"/>
      <c r="M43" s="80"/>
      <c r="N43" s="81">
        <f>分析係数表!H46</f>
        <v>2.189916413611746E-2</v>
      </c>
      <c r="O43" s="82">
        <f t="shared" si="4"/>
        <v>0.33270021686906792</v>
      </c>
      <c r="P43" s="76">
        <f>分析係数表!C46</f>
        <v>0.4351527731358511</v>
      </c>
      <c r="Q43" s="82">
        <f>O43*P43</f>
        <v>0.14477542199347398</v>
      </c>
      <c r="R43" s="83">
        <v>0.17237524581879218</v>
      </c>
      <c r="S43" s="84">
        <f>I43+R43</f>
        <v>0.28286591497633268</v>
      </c>
      <c r="T43" s="85">
        <f>分析係数表!F46</f>
        <v>0.31347557778405194</v>
      </c>
      <c r="U43" s="86">
        <f>S43*T43</f>
        <v>8.8671556132620399E-2</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投入係数表!T44</f>
        <v>0.63810578203049828</v>
      </c>
      <c r="E44" s="91">
        <f>SUM(E5:E43)</f>
        <v>63.810578203049843</v>
      </c>
      <c r="F44" s="92">
        <f>分析係数表!C47</f>
        <v>0.50215200620282352</v>
      </c>
      <c r="G44" s="91">
        <f>SUM(G5:G43)</f>
        <v>14.989022430856272</v>
      </c>
      <c r="H44" s="91">
        <f>SUM(H5:H43)</f>
        <v>18.501424187782288</v>
      </c>
      <c r="I44" s="91">
        <f>SUM(I5:I43)</f>
        <v>118.50142418778231</v>
      </c>
      <c r="J44" s="92">
        <f>分析係数表!G47</f>
        <v>0.20854392305328981</v>
      </c>
      <c r="K44" s="93">
        <f>SUM(K5:K43)</f>
        <v>24.217381365126204</v>
      </c>
      <c r="L44" s="94">
        <f>最終需要_まとめ!$L$33</f>
        <v>0.62733333333333341</v>
      </c>
      <c r="M44" s="91">
        <f>K44*L44</f>
        <v>15.192370576389173</v>
      </c>
      <c r="N44" s="95">
        <f>分析係数表!H47</f>
        <v>1</v>
      </c>
      <c r="O44" s="96">
        <f>SUM(O5:O43)</f>
        <v>15.192370576389173</v>
      </c>
      <c r="P44" s="92">
        <f>分析係数表!C47</f>
        <v>0.50215200620282352</v>
      </c>
      <c r="Q44" s="96">
        <f>SUM(Q5:Q43)</f>
        <v>9.1299200646558507</v>
      </c>
      <c r="R44" s="91">
        <f>SUM(R5:R43)</f>
        <v>11.058906644519418</v>
      </c>
      <c r="S44" s="97">
        <f>SUM(S5:S43)</f>
        <v>129.5603308323017</v>
      </c>
      <c r="T44" s="98">
        <f>分析係数表!F47</f>
        <v>0.44541069554230517</v>
      </c>
      <c r="U44" s="99">
        <f>SUM(U5:U43)</f>
        <v>50.917566596896023</v>
      </c>
      <c r="V44" s="100">
        <f>分析係数表!D47</f>
        <v>5.4742347785855433E-2</v>
      </c>
      <c r="W44" s="164">
        <f>SUM(W5:W43)</f>
        <v>3</v>
      </c>
      <c r="X44" s="92">
        <f>分析係数表!E47</f>
        <v>4.5721861365849166E-2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296</v>
      </c>
      <c r="S2" s="3" t="s">
        <v>153</v>
      </c>
      <c r="U2" s="64" t="s">
        <v>210</v>
      </c>
      <c r="W2" s="3" t="s">
        <v>130</v>
      </c>
      <c r="Y2" s="3" t="s">
        <v>154</v>
      </c>
    </row>
    <row r="3" spans="1:25" ht="44" x14ac:dyDescent="0.2">
      <c r="B3" s="65"/>
      <c r="C3" s="66" t="s">
        <v>228</v>
      </c>
      <c r="D3" s="66" t="s">
        <v>314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投入係数表!U5</f>
        <v>0</v>
      </c>
      <c r="E5" s="77">
        <f t="shared" ref="E5:E38" si="0">$C$23*D5</f>
        <v>0</v>
      </c>
      <c r="F5" s="76">
        <f>分析係数表!C8</f>
        <v>8.4659786601364306E-2</v>
      </c>
      <c r="G5" s="77">
        <f t="shared" ref="G5:G38" si="1">E5*F5</f>
        <v>0</v>
      </c>
      <c r="H5" s="77">
        <f t="array" ref="H5:H43">MMULT(逆行列係数!C5:AO43,'19'!G5:G43)</f>
        <v>7.7181339326709585E-4</v>
      </c>
      <c r="I5" s="77">
        <f t="shared" ref="I5:I38" si="2">C5+H5</f>
        <v>7.7181339326709585E-4</v>
      </c>
      <c r="J5" s="76">
        <f>分析係数表!G8</f>
        <v>0.11977611940298508</v>
      </c>
      <c r="K5" s="78">
        <f t="shared" ref="K5:K38" si="3">I5*J5</f>
        <v>9.2444813148782749E-5</v>
      </c>
      <c r="L5" s="79" t="s">
        <v>184</v>
      </c>
      <c r="M5" s="80" t="s">
        <v>184</v>
      </c>
      <c r="N5" s="81">
        <f>分析係数表!H8</f>
        <v>1.0788748708637261E-2</v>
      </c>
      <c r="O5" s="82">
        <f t="shared" ref="O5:O43" si="4">$M$44*N5</f>
        <v>0.17692454140828659</v>
      </c>
      <c r="P5" s="76">
        <f>分析係数表!C8</f>
        <v>8.4659786601364306E-2</v>
      </c>
      <c r="Q5" s="82">
        <f t="shared" ref="Q5:Q38" si="5">O5*P5</f>
        <v>1.4978393920169785E-2</v>
      </c>
      <c r="R5" s="83">
        <f t="array" ref="R5:R43">MMULT(逆行列係数!C5:AO43,'19'!Q5:Q43)</f>
        <v>1.9445427707951622E-2</v>
      </c>
      <c r="S5" s="84">
        <f t="shared" ref="S5:S38" si="6">I5+R5</f>
        <v>2.0217241101218718E-2</v>
      </c>
      <c r="T5" s="85">
        <f>分析係数表!F8</f>
        <v>0.4513681592039801</v>
      </c>
      <c r="U5" s="86">
        <f t="shared" ref="U5:U38" si="7">S5*T5</f>
        <v>9.1254189000401394E-3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投入係数表!U6</f>
        <v>0</v>
      </c>
      <c r="E6" s="77">
        <f t="shared" si="0"/>
        <v>0</v>
      </c>
      <c r="F6" s="76">
        <f>分析係数表!C9</f>
        <v>0.31916038751345532</v>
      </c>
      <c r="G6" s="77">
        <f t="shared" si="1"/>
        <v>0</v>
      </c>
      <c r="H6" s="77">
        <v>4.8095391813332919E-4</v>
      </c>
      <c r="I6" s="77">
        <f t="shared" si="2"/>
        <v>4.8095391813332919E-4</v>
      </c>
      <c r="J6" s="76">
        <f>分析係数表!G9</f>
        <v>0.24726134585289514</v>
      </c>
      <c r="K6" s="78">
        <f t="shared" si="3"/>
        <v>1.1892131309087012E-4</v>
      </c>
      <c r="L6" s="79"/>
      <c r="M6" s="80"/>
      <c r="N6" s="81">
        <f>分析係数表!H9</f>
        <v>5.7211282597126128E-4</v>
      </c>
      <c r="O6" s="82">
        <f t="shared" si="4"/>
        <v>9.382070349616068E-3</v>
      </c>
      <c r="P6" s="76">
        <f>分析係数表!C9</f>
        <v>0.31916038751345532</v>
      </c>
      <c r="Q6" s="82">
        <f t="shared" si="5"/>
        <v>2.9943852084619634E-3</v>
      </c>
      <c r="R6" s="83">
        <v>3.6394136819563258E-3</v>
      </c>
      <c r="S6" s="84">
        <f t="shared" si="6"/>
        <v>4.1203676000896548E-3</v>
      </c>
      <c r="T6" s="85">
        <f>分析係数表!F9</f>
        <v>0.67449139280125192</v>
      </c>
      <c r="U6" s="86">
        <f t="shared" si="7"/>
        <v>2.7791524814376229E-3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投入係数表!U7</f>
        <v>0</v>
      </c>
      <c r="E7" s="77">
        <f t="shared" si="0"/>
        <v>0</v>
      </c>
      <c r="F7" s="76">
        <f>分析係数表!C10</f>
        <v>0.62166360683519284</v>
      </c>
      <c r="G7" s="77">
        <f t="shared" si="1"/>
        <v>0</v>
      </c>
      <c r="H7" s="77">
        <v>6.6841210873457447E-4</v>
      </c>
      <c r="I7" s="77">
        <f t="shared" si="2"/>
        <v>6.6841210873457447E-4</v>
      </c>
      <c r="J7" s="76">
        <f>分析係数表!G10</f>
        <v>0.1793598233995585</v>
      </c>
      <c r="K7" s="78">
        <f t="shared" si="3"/>
        <v>1.1988627778075976E-4</v>
      </c>
      <c r="L7" s="79"/>
      <c r="M7" s="80"/>
      <c r="N7" s="81">
        <f>分析係数表!H10</f>
        <v>1.0737876843126819E-3</v>
      </c>
      <c r="O7" s="82">
        <f t="shared" si="4"/>
        <v>1.7609029438677488E-2</v>
      </c>
      <c r="P7" s="76">
        <f>分析係数表!C10</f>
        <v>0.62166360683519284</v>
      </c>
      <c r="Q7" s="82">
        <f t="shared" si="5"/>
        <v>1.0946892753715338E-2</v>
      </c>
      <c r="R7" s="83">
        <v>1.7309160267221079E-2</v>
      </c>
      <c r="S7" s="84">
        <f t="shared" si="6"/>
        <v>1.7977572375955653E-2</v>
      </c>
      <c r="T7" s="85">
        <f>分析係数表!F10</f>
        <v>0.51894775570272256</v>
      </c>
      <c r="U7" s="86">
        <f t="shared" si="7"/>
        <v>9.329420837485447E-3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投入係数表!U8</f>
        <v>4.9309085786069009E-5</v>
      </c>
      <c r="E8" s="77">
        <f t="shared" si="0"/>
        <v>4.9309085786069006E-3</v>
      </c>
      <c r="F8" s="76">
        <f>分析係数表!C11</f>
        <v>1.1338376983330734E-2</v>
      </c>
      <c r="G8" s="77">
        <f t="shared" si="1"/>
        <v>5.5908500334584542E-5</v>
      </c>
      <c r="H8" s="77">
        <v>8.6171756568472271E-3</v>
      </c>
      <c r="I8" s="77">
        <f t="shared" si="2"/>
        <v>8.6171756568472271E-3</v>
      </c>
      <c r="J8" s="76">
        <f>分析係数表!G11</f>
        <v>0.33809183916250296</v>
      </c>
      <c r="K8" s="78">
        <f t="shared" si="3"/>
        <v>2.9133967662098286E-3</v>
      </c>
      <c r="L8" s="79"/>
      <c r="M8" s="80"/>
      <c r="N8" s="81">
        <f>分析係数表!H11</f>
        <v>-1.9566102119400181E-5</v>
      </c>
      <c r="O8" s="82">
        <f t="shared" si="4"/>
        <v>-3.2086423904295716E-4</v>
      </c>
      <c r="P8" s="76">
        <f>分析係数表!C11</f>
        <v>1.1338376983330734E-2</v>
      </c>
      <c r="Q8" s="82">
        <f t="shared" si="5"/>
        <v>-3.638079702738596E-6</v>
      </c>
      <c r="R8" s="83">
        <v>2.4600233980035134E-3</v>
      </c>
      <c r="S8" s="84">
        <f t="shared" si="6"/>
        <v>1.1077199054850741E-2</v>
      </c>
      <c r="T8" s="85">
        <f>分析係数表!F11</f>
        <v>0.55864858434451581</v>
      </c>
      <c r="U8" s="86">
        <f t="shared" si="7"/>
        <v>6.1882615704947751E-3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投入係数表!U9</f>
        <v>0</v>
      </c>
      <c r="E9" s="77">
        <f t="shared" si="0"/>
        <v>0</v>
      </c>
      <c r="F9" s="76">
        <f>分析係数表!C12</f>
        <v>8.477574226152873E-2</v>
      </c>
      <c r="G9" s="77">
        <f t="shared" si="1"/>
        <v>0</v>
      </c>
      <c r="H9" s="77">
        <v>5.2285871483217171E-4</v>
      </c>
      <c r="I9" s="77">
        <f t="shared" si="2"/>
        <v>5.2285871483217171E-4</v>
      </c>
      <c r="J9" s="76">
        <f>分析係数表!G12</f>
        <v>0.1365084958708076</v>
      </c>
      <c r="K9" s="78">
        <f t="shared" si="3"/>
        <v>7.1374656714683283E-5</v>
      </c>
      <c r="L9" s="79"/>
      <c r="M9" s="80"/>
      <c r="N9" s="81">
        <f>分析係数表!H12</f>
        <v>8.9702751776602072E-2</v>
      </c>
      <c r="O9" s="82">
        <f t="shared" si="4"/>
        <v>1.4710341903163415</v>
      </c>
      <c r="P9" s="76">
        <f>分析係数表!C12</f>
        <v>8.477574226152873E-2</v>
      </c>
      <c r="Q9" s="82">
        <f t="shared" si="5"/>
        <v>0.12470801537615477</v>
      </c>
      <c r="R9" s="83">
        <v>0.14148411903220326</v>
      </c>
      <c r="S9" s="84">
        <f t="shared" si="6"/>
        <v>0.14200697774703544</v>
      </c>
      <c r="T9" s="85">
        <f>分析係数表!F12</f>
        <v>0.34033278686012841</v>
      </c>
      <c r="U9" s="86">
        <f t="shared" si="7"/>
        <v>4.8329630490232811E-2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投入係数表!U10</f>
        <v>2.5593763574673916E-3</v>
      </c>
      <c r="E10" s="77">
        <f t="shared" si="0"/>
        <v>0.25593763574673917</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0.23351215860590252</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投入係数表!U11</f>
        <v>7.3940148162062527E-3</v>
      </c>
      <c r="E11" s="77">
        <f t="shared" si="0"/>
        <v>0.73940148162062524</v>
      </c>
      <c r="F11" s="76">
        <f>分析係数表!C14</f>
        <v>0.10751143043762246</v>
      </c>
      <c r="G11" s="77">
        <f t="shared" si="1"/>
        <v>7.9494110956730826E-2</v>
      </c>
      <c r="H11" s="77">
        <v>0.11252655732525582</v>
      </c>
      <c r="I11" s="77">
        <f t="shared" si="2"/>
        <v>0.11252655732525582</v>
      </c>
      <c r="J11" s="76">
        <f>分析係数表!G14</f>
        <v>0.16229985443959244</v>
      </c>
      <c r="K11" s="78">
        <f t="shared" si="3"/>
        <v>1.8263043874477473E-2</v>
      </c>
      <c r="L11" s="79"/>
      <c r="M11" s="80"/>
      <c r="N11" s="81">
        <f>分析係数表!H14</f>
        <v>1.1512694487055067E-3</v>
      </c>
      <c r="O11" s="82">
        <f t="shared" si="4"/>
        <v>1.8879651825287599E-2</v>
      </c>
      <c r="P11" s="76">
        <f>分析係数表!C14</f>
        <v>0.10751143043762246</v>
      </c>
      <c r="Q11" s="82">
        <f t="shared" si="5"/>
        <v>2.0297783739009396E-3</v>
      </c>
      <c r="R11" s="83">
        <v>1.2024150527051636E-2</v>
      </c>
      <c r="S11" s="84">
        <f t="shared" si="6"/>
        <v>0.12455070785230746</v>
      </c>
      <c r="T11" s="85">
        <f>分析係数表!F14</f>
        <v>0.30163027656477437</v>
      </c>
      <c r="U11" s="86">
        <f t="shared" si="7"/>
        <v>3.7568264455829913E-2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投入係数表!U12</f>
        <v>1.3740798572384564E-2</v>
      </c>
      <c r="E12" s="77">
        <f t="shared" si="0"/>
        <v>1.3740798572384563</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0.13486565695453576</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投入係数表!U13</f>
        <v>1.0542752151402374E-3</v>
      </c>
      <c r="E13" s="77">
        <f t="shared" si="0"/>
        <v>0.10542752151402374</v>
      </c>
      <c r="F13" s="76">
        <f>分析係数表!C16</f>
        <v>7.3204631810756426E-2</v>
      </c>
      <c r="G13" s="77">
        <f t="shared" si="1"/>
        <v>7.7177828951547093E-3</v>
      </c>
      <c r="H13" s="77">
        <v>2.4311337594905919E-2</v>
      </c>
      <c r="I13" s="77">
        <f t="shared" si="2"/>
        <v>2.4311337594905919E-2</v>
      </c>
      <c r="J13" s="76">
        <f>分析係数表!G16</f>
        <v>3.3405954974582423E-2</v>
      </c>
      <c r="K13" s="78">
        <f t="shared" si="3"/>
        <v>8.1214344906730004E-4</v>
      </c>
      <c r="L13" s="79"/>
      <c r="M13" s="80"/>
      <c r="N13" s="81">
        <f>分析係数表!H16</f>
        <v>1.6620229784303289E-2</v>
      </c>
      <c r="O13" s="82">
        <f t="shared" si="4"/>
        <v>0.27255491921264952</v>
      </c>
      <c r="P13" s="76">
        <f>分析係数表!C16</f>
        <v>7.3204631810756426E-2</v>
      </c>
      <c r="Q13" s="82">
        <f t="shared" si="5"/>
        <v>1.995228250917247E-2</v>
      </c>
      <c r="R13" s="83">
        <v>2.5475869545239515E-2</v>
      </c>
      <c r="S13" s="84">
        <f t="shared" si="6"/>
        <v>4.9787207140145437E-2</v>
      </c>
      <c r="T13" s="85">
        <f>分析係数表!F16</f>
        <v>0.2888106809675437</v>
      </c>
      <c r="U13" s="86">
        <f t="shared" si="7"/>
        <v>1.4379077197617558E-2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投入係数表!U14</f>
        <v>4.0341876328116748E-2</v>
      </c>
      <c r="E14" s="77">
        <f t="shared" si="0"/>
        <v>4.0341876328116744</v>
      </c>
      <c r="F14" s="76">
        <f>分析係数表!C17</f>
        <v>9.4677137870855188E-2</v>
      </c>
      <c r="G14" s="77">
        <f t="shared" si="1"/>
        <v>0.38194533870860981</v>
      </c>
      <c r="H14" s="77">
        <v>0.44640124079343085</v>
      </c>
      <c r="I14" s="77">
        <f t="shared" si="2"/>
        <v>0.44640124079343085</v>
      </c>
      <c r="J14" s="76">
        <f>分析係数表!G17</f>
        <v>0.22277835489659081</v>
      </c>
      <c r="K14" s="78">
        <f t="shared" si="3"/>
        <v>9.9448534047757428E-2</v>
      </c>
      <c r="L14" s="79"/>
      <c r="M14" s="80"/>
      <c r="N14" s="81">
        <f>分析係数表!H17</f>
        <v>2.9857871834204678E-3</v>
      </c>
      <c r="O14" s="82">
        <f t="shared" si="4"/>
        <v>4.8963882877955271E-2</v>
      </c>
      <c r="P14" s="76">
        <f>分析係数表!C17</f>
        <v>9.4677137870855188E-2</v>
      </c>
      <c r="Q14" s="82">
        <f t="shared" si="5"/>
        <v>4.6357602899285769E-3</v>
      </c>
      <c r="R14" s="83">
        <v>1.1026842902295294E-2</v>
      </c>
      <c r="S14" s="84">
        <f t="shared" si="6"/>
        <v>0.45742808369572613</v>
      </c>
      <c r="T14" s="85">
        <f>分析係数表!F17</f>
        <v>0.35642648030975543</v>
      </c>
      <c r="U14" s="86">
        <f t="shared" si="7"/>
        <v>0.16303948186650388</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投入係数表!U15</f>
        <v>9.232539300515397E-3</v>
      </c>
      <c r="E15" s="77">
        <f t="shared" si="0"/>
        <v>0.92325393005153966</v>
      </c>
      <c r="F15" s="76">
        <f>分析係数表!C18</f>
        <v>9.0734209682590605E-2</v>
      </c>
      <c r="G15" s="77">
        <f t="shared" si="1"/>
        <v>8.3770715679572241E-2</v>
      </c>
      <c r="H15" s="77">
        <v>0.10116510630418458</v>
      </c>
      <c r="I15" s="77">
        <f t="shared" si="2"/>
        <v>0.10116510630418458</v>
      </c>
      <c r="J15" s="76">
        <f>分析係数表!G18</f>
        <v>0.21565293431791682</v>
      </c>
      <c r="K15" s="78">
        <f t="shared" si="3"/>
        <v>2.1816552025081391E-2</v>
      </c>
      <c r="L15" s="79"/>
      <c r="M15" s="80"/>
      <c r="N15" s="81">
        <f>分析係数表!H18</f>
        <v>4.3984597564411608E-4</v>
      </c>
      <c r="O15" s="82">
        <f t="shared" si="4"/>
        <v>7.2130280936856771E-3</v>
      </c>
      <c r="P15" s="76">
        <f>分析係数表!C18</f>
        <v>9.0734209682590605E-2</v>
      </c>
      <c r="Q15" s="82">
        <f t="shared" si="5"/>
        <v>6.54468403498893E-4</v>
      </c>
      <c r="R15" s="83">
        <v>1.8935602550652121E-3</v>
      </c>
      <c r="S15" s="84">
        <f t="shared" si="6"/>
        <v>0.10305866655924979</v>
      </c>
      <c r="T15" s="85">
        <f>分析係数表!F18</f>
        <v>0.45924018655266224</v>
      </c>
      <c r="U15" s="86">
        <f t="shared" si="7"/>
        <v>4.7328681256538489E-2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投入係数表!U16</f>
        <v>4.5939631590687625E-2</v>
      </c>
      <c r="E16" s="77">
        <f t="shared" si="0"/>
        <v>4.5939631590687622</v>
      </c>
      <c r="F16" s="76">
        <f>分析係数表!C19</f>
        <v>0.38367313932924796</v>
      </c>
      <c r="G16" s="77">
        <f t="shared" si="1"/>
        <v>1.7625802672028212</v>
      </c>
      <c r="H16" s="77">
        <v>2.5350971832435079</v>
      </c>
      <c r="I16" s="77">
        <f t="shared" si="2"/>
        <v>2.5350971832435079</v>
      </c>
      <c r="J16" s="76">
        <f>分析係数表!G19</f>
        <v>5.766363928853338E-2</v>
      </c>
      <c r="K16" s="78">
        <f t="shared" si="3"/>
        <v>0.14618292953593065</v>
      </c>
      <c r="L16" s="79"/>
      <c r="M16" s="80"/>
      <c r="N16" s="81">
        <f>分析係数表!H19</f>
        <v>-1.1191810412296904E-4</v>
      </c>
      <c r="O16" s="82">
        <f t="shared" si="4"/>
        <v>-1.8353434473257152E-3</v>
      </c>
      <c r="P16" s="76">
        <f>分析係数表!C19</f>
        <v>0.38367313932924796</v>
      </c>
      <c r="Q16" s="82">
        <f t="shared" si="5"/>
        <v>-7.0417198218282137E-4</v>
      </c>
      <c r="R16" s="83">
        <v>6.2855636968051579E-3</v>
      </c>
      <c r="S16" s="84">
        <f t="shared" si="6"/>
        <v>2.5413827469403132</v>
      </c>
      <c r="T16" s="85">
        <f>分析係数表!F19</f>
        <v>0.24005843022564122</v>
      </c>
      <c r="U16" s="86">
        <f t="shared" si="7"/>
        <v>0.61008035283301953</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投入係数表!U17</f>
        <v>6.6773894361153829E-2</v>
      </c>
      <c r="E17" s="77">
        <f t="shared" si="0"/>
        <v>6.6773894361153827</v>
      </c>
      <c r="F17" s="76">
        <f>分析係数表!C20</f>
        <v>5.6760594962254274E-2</v>
      </c>
      <c r="G17" s="77">
        <f t="shared" si="1"/>
        <v>0.37901259718858071</v>
      </c>
      <c r="H17" s="77">
        <v>0.43843502455660066</v>
      </c>
      <c r="I17" s="77">
        <f t="shared" si="2"/>
        <v>0.43843502455660066</v>
      </c>
      <c r="J17" s="76">
        <f>分析係数表!G20</f>
        <v>0.10000544691976687</v>
      </c>
      <c r="K17" s="78">
        <f t="shared" si="3"/>
        <v>4.3845890576061815E-2</v>
      </c>
      <c r="L17" s="79"/>
      <c r="M17" s="80"/>
      <c r="N17" s="81">
        <f>分析係数表!H20</f>
        <v>5.4785085934320511E-4</v>
      </c>
      <c r="O17" s="82">
        <f t="shared" si="4"/>
        <v>8.9841986932028012E-3</v>
      </c>
      <c r="P17" s="76">
        <f>分析係数表!C20</f>
        <v>5.6760594962254274E-2</v>
      </c>
      <c r="Q17" s="82">
        <f t="shared" si="5"/>
        <v>5.0994846308529838E-4</v>
      </c>
      <c r="R17" s="83">
        <v>1.704910472102455E-3</v>
      </c>
      <c r="S17" s="84">
        <f t="shared" si="6"/>
        <v>0.44013993502870313</v>
      </c>
      <c r="T17" s="85">
        <f>分析係数表!F20</f>
        <v>0.22277901846505802</v>
      </c>
      <c r="U17" s="86">
        <f t="shared" si="7"/>
        <v>9.8053942712968897E-2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投入係数表!U18</f>
        <v>2.8160184087253601E-2</v>
      </c>
      <c r="E18" s="77">
        <f t="shared" si="0"/>
        <v>2.8160184087253604</v>
      </c>
      <c r="F18" s="76">
        <f>分析係数表!C21</f>
        <v>0.13737850556345566</v>
      </c>
      <c r="G18" s="77">
        <f t="shared" si="1"/>
        <v>0.38686040062987048</v>
      </c>
      <c r="H18" s="77">
        <v>0.44670922616242681</v>
      </c>
      <c r="I18" s="77">
        <f t="shared" si="2"/>
        <v>0.44670922616242681</v>
      </c>
      <c r="J18" s="76">
        <f>分析係数表!G21</f>
        <v>0.2851571527617287</v>
      </c>
      <c r="K18" s="78">
        <f t="shared" si="3"/>
        <v>0.12738233104487276</v>
      </c>
      <c r="L18" s="79"/>
      <c r="M18" s="80"/>
      <c r="N18" s="81">
        <f>分析係数表!H21</f>
        <v>9.156935791879285E-4</v>
      </c>
      <c r="O18" s="82">
        <f t="shared" si="4"/>
        <v>1.5016446387210397E-2</v>
      </c>
      <c r="P18" s="76">
        <f>分析係数表!C21</f>
        <v>0.13737850556345566</v>
      </c>
      <c r="Q18" s="82">
        <f t="shared" si="5"/>
        <v>2.062936963548717E-3</v>
      </c>
      <c r="R18" s="83">
        <v>6.3485953009394958E-3</v>
      </c>
      <c r="S18" s="84">
        <f t="shared" si="6"/>
        <v>0.45305782146336632</v>
      </c>
      <c r="T18" s="85">
        <f>分析係数表!F21</f>
        <v>0.4258002079963023</v>
      </c>
      <c r="U18" s="86">
        <f t="shared" si="7"/>
        <v>0.19291211461345298</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投入係数表!U19</f>
        <v>1.3651572607628819E-2</v>
      </c>
      <c r="E19" s="77">
        <f t="shared" si="0"/>
        <v>1.3651572607628819</v>
      </c>
      <c r="F19" s="76">
        <f>分析係数表!C22</f>
        <v>5.5142937219730959E-2</v>
      </c>
      <c r="G19" s="77">
        <f t="shared" si="1"/>
        <v>7.5278781125307476E-2</v>
      </c>
      <c r="H19" s="77">
        <v>8.6926248450273677E-2</v>
      </c>
      <c r="I19" s="77">
        <f t="shared" si="2"/>
        <v>8.6926248450273677E-2</v>
      </c>
      <c r="J19" s="76">
        <f>分析係数表!G22</f>
        <v>0.19463487332339791</v>
      </c>
      <c r="K19" s="78">
        <f t="shared" si="3"/>
        <v>1.691887935559723E-2</v>
      </c>
      <c r="L19" s="79"/>
      <c r="M19" s="80"/>
      <c r="N19" s="81">
        <f>分析係数表!H22</f>
        <v>4.3045424662680399E-5</v>
      </c>
      <c r="O19" s="82">
        <f t="shared" si="4"/>
        <v>7.0590132589450582E-4</v>
      </c>
      <c r="P19" s="76">
        <f>分析係数表!C22</f>
        <v>5.5142937219730959E-2</v>
      </c>
      <c r="Q19" s="82">
        <f t="shared" si="5"/>
        <v>3.8925472497125577E-5</v>
      </c>
      <c r="R19" s="83">
        <v>8.1594036013420601E-4</v>
      </c>
      <c r="S19" s="84">
        <f t="shared" si="6"/>
        <v>8.7742188810407878E-2</v>
      </c>
      <c r="T19" s="85">
        <f>分析係数表!F22</f>
        <v>0.4128663686040735</v>
      </c>
      <c r="U19" s="86">
        <f t="shared" si="7"/>
        <v>3.6225798867526075E-2</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投入係数表!U20</f>
        <v>2.4231893586296768E-3</v>
      </c>
      <c r="E20" s="77">
        <f t="shared" si="0"/>
        <v>0.24231893586296768</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4.1070622597498519E-4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投入係数表!U21</f>
        <v>9.6035314697629642E-4</v>
      </c>
      <c r="E21" s="77">
        <f t="shared" si="0"/>
        <v>9.6035314697629645E-2</v>
      </c>
      <c r="F21" s="76">
        <f>分析係数表!C24</f>
        <v>1</v>
      </c>
      <c r="G21" s="77">
        <f t="shared" si="1"/>
        <v>9.6035314697629645E-2</v>
      </c>
      <c r="H21" s="77">
        <v>0.15741295582058859</v>
      </c>
      <c r="I21" s="77">
        <f t="shared" si="2"/>
        <v>0.15741295582058859</v>
      </c>
      <c r="J21" s="76">
        <f>分析係数表!G24</f>
        <v>0.20831345678476951</v>
      </c>
      <c r="K21" s="78">
        <f t="shared" si="3"/>
        <v>3.2791236969695013E-2</v>
      </c>
      <c r="L21" s="79"/>
      <c r="M21" s="80"/>
      <c r="N21" s="81">
        <f>分析係数表!H24</f>
        <v>3.2557993926681905E-4</v>
      </c>
      <c r="O21" s="82">
        <f t="shared" si="4"/>
        <v>5.3391809376748083E-3</v>
      </c>
      <c r="P21" s="76">
        <f>分析係数表!C24</f>
        <v>1</v>
      </c>
      <c r="Q21" s="82">
        <f t="shared" si="5"/>
        <v>5.3391809376748083E-3</v>
      </c>
      <c r="R21" s="83">
        <v>2.817197424067748E-2</v>
      </c>
      <c r="S21" s="84">
        <f t="shared" si="6"/>
        <v>0.18558493006126608</v>
      </c>
      <c r="T21" s="85">
        <f>分析係数表!F24</f>
        <v>0.39224380935860187</v>
      </c>
      <c r="U21" s="86">
        <f t="shared" si="7"/>
        <v>7.2794539926780713E-2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投入係数表!U22</f>
        <v>0.15022130387311128</v>
      </c>
      <c r="E22" s="77">
        <f t="shared" si="0"/>
        <v>15.022130387311128</v>
      </c>
      <c r="F22" s="76">
        <f>分析係数表!C25</f>
        <v>5.3881637957861162E-2</v>
      </c>
      <c r="G22" s="77">
        <f t="shared" si="1"/>
        <v>0.80941699088488284</v>
      </c>
      <c r="H22" s="77">
        <v>0.9193976110537383</v>
      </c>
      <c r="I22" s="77">
        <f t="shared" si="2"/>
        <v>0.9193976110537383</v>
      </c>
      <c r="J22" s="76">
        <f>分析係数表!G25</f>
        <v>0.19694753074216123</v>
      </c>
      <c r="K22" s="78">
        <f t="shared" si="3"/>
        <v>0.18107308926727572</v>
      </c>
      <c r="L22" s="79"/>
      <c r="M22" s="80"/>
      <c r="N22" s="81">
        <f>分析係数表!H25</f>
        <v>5.0793601101962874E-4</v>
      </c>
      <c r="O22" s="82">
        <f t="shared" si="4"/>
        <v>8.3296356455551685E-3</v>
      </c>
      <c r="P22" s="76">
        <f>分析係数表!C25</f>
        <v>5.3881637957861162E-2</v>
      </c>
      <c r="Q22" s="82">
        <f t="shared" si="5"/>
        <v>4.4881441217469874E-4</v>
      </c>
      <c r="R22" s="83">
        <v>3.8892590373598088E-3</v>
      </c>
      <c r="S22" s="84">
        <f t="shared" si="6"/>
        <v>0.92328687009109811</v>
      </c>
      <c r="T22" s="85">
        <f>分析係数表!F25</f>
        <v>0.35040132853584277</v>
      </c>
      <c r="U22" s="86">
        <f t="shared" si="7"/>
        <v>0.32352094589962083</v>
      </c>
      <c r="V22" s="87">
        <f>分析係数表!D25</f>
        <v>1.9835778208321803E-2</v>
      </c>
      <c r="W22" s="167">
        <f t="shared" si="8"/>
        <v>0</v>
      </c>
      <c r="X22" s="76">
        <f>分析係数表!E25</f>
        <v>1.8979083468427502E-2</v>
      </c>
      <c r="Y22" s="166">
        <f t="shared" si="9"/>
        <v>0</v>
      </c>
    </row>
    <row r="23" spans="1:25" x14ac:dyDescent="0.2">
      <c r="A23" s="6" t="s">
        <v>11</v>
      </c>
      <c r="B23" s="5" t="s">
        <v>35</v>
      </c>
      <c r="C23" s="75">
        <f>最終需要_まとめ!C24</f>
        <v>100</v>
      </c>
      <c r="D23" s="76">
        <f>投入係数表!U23</f>
        <v>0.1190110006222337</v>
      </c>
      <c r="E23" s="77">
        <f t="shared" si="0"/>
        <v>11.901100062223371</v>
      </c>
      <c r="F23" s="76">
        <f>分析係数表!C26</f>
        <v>0.84177658262309296</v>
      </c>
      <c r="G23" s="77">
        <f t="shared" si="1"/>
        <v>10.018067339833868</v>
      </c>
      <c r="H23" s="77">
        <v>11.188924691288552</v>
      </c>
      <c r="I23" s="77">
        <f t="shared" si="2"/>
        <v>111.18892469128855</v>
      </c>
      <c r="J23" s="76">
        <f>分析係数表!G26</f>
        <v>0.19643330946147433</v>
      </c>
      <c r="K23" s="78">
        <f t="shared" si="3"/>
        <v>21.841208452572449</v>
      </c>
      <c r="L23" s="79"/>
      <c r="M23" s="80"/>
      <c r="N23" s="81">
        <f>分析係数表!H26</f>
        <v>1.0240897849294056E-2</v>
      </c>
      <c r="O23" s="82">
        <f t="shared" si="4"/>
        <v>0.16794034271508379</v>
      </c>
      <c r="P23" s="76">
        <f>分析係数表!C26</f>
        <v>0.84177658262309296</v>
      </c>
      <c r="Q23" s="82">
        <f t="shared" si="5"/>
        <v>0.14136824777525428</v>
      </c>
      <c r="R23" s="83">
        <v>0.16821038532713167</v>
      </c>
      <c r="S23" s="84">
        <f t="shared" si="6"/>
        <v>111.35713507661568</v>
      </c>
      <c r="T23" s="85">
        <f>分析係数表!F26</f>
        <v>0.3347664275567348</v>
      </c>
      <c r="U23" s="86">
        <f t="shared" si="7"/>
        <v>37.278630292551391</v>
      </c>
      <c r="V23" s="87">
        <f>分析係数表!D26</f>
        <v>2.4426781877736947E-2</v>
      </c>
      <c r="W23" s="167">
        <f t="shared" si="8"/>
        <v>3</v>
      </c>
      <c r="X23" s="76">
        <f>分析係数表!E26</f>
        <v>2.6814750460805146E-2</v>
      </c>
      <c r="Y23" s="166">
        <f t="shared" si="9"/>
        <v>3</v>
      </c>
    </row>
    <row r="24" spans="1:25" x14ac:dyDescent="0.2">
      <c r="A24" s="6" t="s">
        <v>12</v>
      </c>
      <c r="B24" s="5" t="s">
        <v>366</v>
      </c>
      <c r="C24" s="90"/>
      <c r="D24" s="76">
        <f>投入係数表!U24</f>
        <v>3.9916878969674913E-5</v>
      </c>
      <c r="E24" s="77">
        <f t="shared" si="0"/>
        <v>3.9916878969674914E-3</v>
      </c>
      <c r="F24" s="76">
        <f>分析係数表!C27</f>
        <v>0.24324710590252963</v>
      </c>
      <c r="G24" s="77">
        <f t="shared" si="1"/>
        <v>9.709665286034971E-4</v>
      </c>
      <c r="H24" s="77">
        <v>2.8241243925652359E-3</v>
      </c>
      <c r="I24" s="77">
        <f t="shared" si="2"/>
        <v>2.8241243925652359E-3</v>
      </c>
      <c r="J24" s="76">
        <f>分析係数表!G27</f>
        <v>0.17095686135274277</v>
      </c>
      <c r="K24" s="78">
        <f t="shared" si="3"/>
        <v>4.8280344222267392E-4</v>
      </c>
      <c r="L24" s="79"/>
      <c r="M24" s="80"/>
      <c r="N24" s="81">
        <f>分析係数表!H27</f>
        <v>1.1085370816767366E-2</v>
      </c>
      <c r="O24" s="82">
        <f t="shared" si="4"/>
        <v>0.18178884327217781</v>
      </c>
      <c r="P24" s="76">
        <f>分析係数表!C27</f>
        <v>0.24324710590252963</v>
      </c>
      <c r="Q24" s="82">
        <f t="shared" si="5"/>
        <v>4.4219610011325794E-2</v>
      </c>
      <c r="R24" s="83">
        <v>4.5210761779613681E-2</v>
      </c>
      <c r="S24" s="84">
        <f t="shared" si="6"/>
        <v>4.8034886172178916E-2</v>
      </c>
      <c r="T24" s="85">
        <f>分析係数表!F27</f>
        <v>0.32207527072607844</v>
      </c>
      <c r="U24" s="86">
        <f t="shared" si="7"/>
        <v>1.5470848968200886E-2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投入係数表!U25</f>
        <v>0</v>
      </c>
      <c r="E25" s="77">
        <f t="shared" si="0"/>
        <v>0</v>
      </c>
      <c r="F25" s="76">
        <f>分析係数表!C28</f>
        <v>6.4266243880729879E-2</v>
      </c>
      <c r="G25" s="77">
        <f t="shared" si="1"/>
        <v>0</v>
      </c>
      <c r="H25" s="77">
        <v>9.234803301411432E-3</v>
      </c>
      <c r="I25" s="77">
        <f t="shared" si="2"/>
        <v>9.234803301411432E-3</v>
      </c>
      <c r="J25" s="76">
        <f>分析係数表!G28</f>
        <v>0.12485076971410619</v>
      </c>
      <c r="K25" s="78">
        <f t="shared" si="3"/>
        <v>1.1529723003395863E-3</v>
      </c>
      <c r="L25" s="79"/>
      <c r="M25" s="80"/>
      <c r="N25" s="81">
        <f>分析係数表!H28</f>
        <v>2.0224305794696803E-2</v>
      </c>
      <c r="O25" s="82">
        <f t="shared" si="4"/>
        <v>0.33165811204436224</v>
      </c>
      <c r="P25" s="76">
        <f>分析係数表!C28</f>
        <v>6.4266243880729879E-2</v>
      </c>
      <c r="Q25" s="82">
        <f t="shared" si="5"/>
        <v>2.1314421113665421E-2</v>
      </c>
      <c r="R25" s="83">
        <v>2.4485391768082239E-2</v>
      </c>
      <c r="S25" s="84">
        <f t="shared" si="6"/>
        <v>3.3720195069493669E-2</v>
      </c>
      <c r="T25" s="85">
        <f>分析係数表!F28</f>
        <v>0.21344643418158971</v>
      </c>
      <c r="U25" s="86">
        <f t="shared" si="7"/>
        <v>7.1974553974910463E-3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投入係数表!U26</f>
        <v>4.1325709992134025E-3</v>
      </c>
      <c r="E26" s="77">
        <f t="shared" si="0"/>
        <v>0.41325709992134024</v>
      </c>
      <c r="F26" s="76">
        <f>分析係数表!C29</f>
        <v>0.2704472217012498</v>
      </c>
      <c r="G26" s="77">
        <f t="shared" si="1"/>
        <v>0.11176423452204225</v>
      </c>
      <c r="H26" s="77">
        <v>0.16901178837307648</v>
      </c>
      <c r="I26" s="77">
        <f t="shared" si="2"/>
        <v>0.16901178837307648</v>
      </c>
      <c r="J26" s="76">
        <f>分析係数表!G29</f>
        <v>0.25613918980110767</v>
      </c>
      <c r="K26" s="78">
        <f t="shared" si="3"/>
        <v>4.3290542540716077E-2</v>
      </c>
      <c r="L26" s="79"/>
      <c r="M26" s="80"/>
      <c r="N26" s="81">
        <f>分析係数表!H29</f>
        <v>1.0092978117271389E-2</v>
      </c>
      <c r="O26" s="82">
        <f t="shared" si="4"/>
        <v>0.16551460906791904</v>
      </c>
      <c r="P26" s="76">
        <f>分析係数表!C29</f>
        <v>0.2704472217012498</v>
      </c>
      <c r="Q26" s="82">
        <f t="shared" si="5"/>
        <v>4.4762966173387188E-2</v>
      </c>
      <c r="R26" s="83">
        <v>7.0425718174754098E-2</v>
      </c>
      <c r="S26" s="84">
        <f t="shared" si="6"/>
        <v>0.23943750654783058</v>
      </c>
      <c r="T26" s="85">
        <f>分析係数表!F29</f>
        <v>0.41878853321258142</v>
      </c>
      <c r="U26" s="86">
        <f t="shared" si="7"/>
        <v>0.10027368216324382</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投入係数表!U27</f>
        <v>1.7492985195534006E-3</v>
      </c>
      <c r="E27" s="77">
        <f t="shared" si="0"/>
        <v>0.17492985195534005</v>
      </c>
      <c r="F27" s="76">
        <f>分析係数表!C30</f>
        <v>1</v>
      </c>
      <c r="G27" s="77">
        <f t="shared" si="1"/>
        <v>0.17492985195534005</v>
      </c>
      <c r="H27" s="77">
        <v>0.27313031021226125</v>
      </c>
      <c r="I27" s="77">
        <f t="shared" si="2"/>
        <v>0.27313031021226125</v>
      </c>
      <c r="J27" s="76">
        <f>分析係数表!G30</f>
        <v>0.34447816919378449</v>
      </c>
      <c r="K27" s="78">
        <f t="shared" si="3"/>
        <v>9.4087429213250182E-2</v>
      </c>
      <c r="L27" s="79"/>
      <c r="M27" s="80"/>
      <c r="N27" s="81">
        <f>分析係数表!H30</f>
        <v>0</v>
      </c>
      <c r="O27" s="82">
        <f t="shared" si="4"/>
        <v>0</v>
      </c>
      <c r="P27" s="76">
        <f>分析係数表!C30</f>
        <v>1</v>
      </c>
      <c r="Q27" s="82">
        <f t="shared" si="5"/>
        <v>0</v>
      </c>
      <c r="R27" s="83">
        <v>6.6432059732489376E-2</v>
      </c>
      <c r="S27" s="84">
        <f t="shared" si="6"/>
        <v>0.33956236994475064</v>
      </c>
      <c r="T27" s="85">
        <f>分析係数表!F30</f>
        <v>0.44033965000872966</v>
      </c>
      <c r="U27" s="86">
        <f t="shared" si="7"/>
        <v>0.14952277513760628</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投入係数表!U28</f>
        <v>9.2677600760768756E-3</v>
      </c>
      <c r="E28" s="77">
        <f t="shared" si="0"/>
        <v>0.92677600760768752</v>
      </c>
      <c r="F28" s="76">
        <f>分析係数表!C31</f>
        <v>1</v>
      </c>
      <c r="G28" s="77">
        <f t="shared" si="1"/>
        <v>0.92677600760768752</v>
      </c>
      <c r="H28" s="77">
        <v>1.4723566500997884</v>
      </c>
      <c r="I28" s="77">
        <f t="shared" si="2"/>
        <v>1.4723566500997884</v>
      </c>
      <c r="J28" s="76">
        <f>分析係数表!G31</f>
        <v>7.060016576471162E-2</v>
      </c>
      <c r="K28" s="78">
        <f t="shared" si="3"/>
        <v>0.10394862356182057</v>
      </c>
      <c r="L28" s="79"/>
      <c r="M28" s="80"/>
      <c r="N28" s="81">
        <f>分析係数表!H31</f>
        <v>2.2204395329180102E-2</v>
      </c>
      <c r="O28" s="82">
        <f t="shared" si="4"/>
        <v>0.36412957303550952</v>
      </c>
      <c r="P28" s="76">
        <f>分析係数表!C31</f>
        <v>1</v>
      </c>
      <c r="Q28" s="82">
        <f t="shared" si="5"/>
        <v>0.36412957303550952</v>
      </c>
      <c r="R28" s="83">
        <v>0.55335221126102152</v>
      </c>
      <c r="S28" s="84">
        <f t="shared" si="6"/>
        <v>2.0257088613608101</v>
      </c>
      <c r="T28" s="85">
        <f>分析係数表!F31</f>
        <v>0.30864414216761737</v>
      </c>
      <c r="U28" s="86">
        <f t="shared" si="7"/>
        <v>0.62522317379604819</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投入係数表!U29</f>
        <v>5.7762071920823695E-4</v>
      </c>
      <c r="E29" s="77">
        <f t="shared" si="0"/>
        <v>5.7762071920823693E-2</v>
      </c>
      <c r="F29" s="76">
        <f>分析係数表!C32</f>
        <v>1</v>
      </c>
      <c r="G29" s="77">
        <f t="shared" si="1"/>
        <v>5.7762071920823693E-2</v>
      </c>
      <c r="H29" s="77">
        <v>9.9141046876191727E-2</v>
      </c>
      <c r="I29" s="77">
        <f t="shared" si="2"/>
        <v>9.9141046876191727E-2</v>
      </c>
      <c r="J29" s="76">
        <f>分析係数表!G32</f>
        <v>0.14032153145618437</v>
      </c>
      <c r="K29" s="78">
        <f t="shared" si="3"/>
        <v>1.3911623527836587E-2</v>
      </c>
      <c r="L29" s="79"/>
      <c r="M29" s="80"/>
      <c r="N29" s="81">
        <f>分析係数表!H32</f>
        <v>6.2454997965125381E-3</v>
      </c>
      <c r="O29" s="82">
        <f t="shared" si="4"/>
        <v>0.10241986510251194</v>
      </c>
      <c r="P29" s="76">
        <f>分析係数表!C32</f>
        <v>1</v>
      </c>
      <c r="Q29" s="82">
        <f t="shared" si="5"/>
        <v>0.10241986510251194</v>
      </c>
      <c r="R29" s="83">
        <v>0.1453347605329797</v>
      </c>
      <c r="S29" s="84">
        <f t="shared" si="6"/>
        <v>0.24447580740917141</v>
      </c>
      <c r="T29" s="85">
        <f>分析係数表!F32</f>
        <v>0.48266889694266329</v>
      </c>
      <c r="U29" s="86">
        <f t="shared" si="7"/>
        <v>0.11800086829135176</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投入係数表!U30</f>
        <v>2.324571187057539E-4</v>
      </c>
      <c r="E30" s="77">
        <f t="shared" si="0"/>
        <v>2.3245711870575388E-2</v>
      </c>
      <c r="F30" s="76">
        <f>分析係数表!C33</f>
        <v>0.77670327534259886</v>
      </c>
      <c r="G30" s="77">
        <f t="shared" si="1"/>
        <v>1.8055020547546236E-2</v>
      </c>
      <c r="H30" s="77">
        <v>5.0608326454459299E-2</v>
      </c>
      <c r="I30" s="77">
        <f t="shared" si="2"/>
        <v>5.0608326454459299E-2</v>
      </c>
      <c r="J30" s="76">
        <f>分析係数表!G33</f>
        <v>0.5074626865671642</v>
      </c>
      <c r="K30" s="78">
        <f t="shared" si="3"/>
        <v>2.5681837305248003E-2</v>
      </c>
      <c r="L30" s="79"/>
      <c r="M30" s="80"/>
      <c r="N30" s="81">
        <f>分析係数表!H33</f>
        <v>9.4934727483329676E-4</v>
      </c>
      <c r="O30" s="82">
        <f t="shared" si="4"/>
        <v>1.5568332878364281E-2</v>
      </c>
      <c r="P30" s="76">
        <f>分析係数表!C33</f>
        <v>0.77670327534259886</v>
      </c>
      <c r="Q30" s="82">
        <f t="shared" si="5"/>
        <v>1.2091975138249406E-2</v>
      </c>
      <c r="R30" s="83">
        <v>4.88330946875127E-2</v>
      </c>
      <c r="S30" s="84">
        <f t="shared" si="6"/>
        <v>9.9441421141971992E-2</v>
      </c>
      <c r="T30" s="85">
        <f>分析係数表!F33</f>
        <v>0.6450384062948854</v>
      </c>
      <c r="U30" s="86">
        <f t="shared" si="7"/>
        <v>6.4143535813116132E-2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投入係数表!U31</f>
        <v>5.200934524578231E-2</v>
      </c>
      <c r="E31" s="77">
        <f t="shared" si="0"/>
        <v>5.2009345245782308</v>
      </c>
      <c r="F31" s="76">
        <f>分析係数表!C34</f>
        <v>0.47532743082063433</v>
      </c>
      <c r="G31" s="77">
        <f t="shared" si="1"/>
        <v>2.4721468454341076</v>
      </c>
      <c r="H31" s="77">
        <v>2.9563014764615732</v>
      </c>
      <c r="I31" s="77">
        <f t="shared" si="2"/>
        <v>2.9563014764615732</v>
      </c>
      <c r="J31" s="76">
        <f>分析係数表!G34</f>
        <v>0.42481134980523871</v>
      </c>
      <c r="K31" s="78">
        <f t="shared" si="3"/>
        <v>1.2558704206468609</v>
      </c>
      <c r="L31" s="79"/>
      <c r="M31" s="80"/>
      <c r="N31" s="81">
        <f>分析係数表!H34</f>
        <v>0.15685204896221394</v>
      </c>
      <c r="O31" s="82">
        <f t="shared" si="4"/>
        <v>2.5722145895726469</v>
      </c>
      <c r="P31" s="76">
        <f>分析係数表!C34</f>
        <v>0.47532743082063433</v>
      </c>
      <c r="Q31" s="82">
        <f t="shared" si="5"/>
        <v>1.2226441523809186</v>
      </c>
      <c r="R31" s="83">
        <v>1.3555335526500327</v>
      </c>
      <c r="S31" s="84">
        <f t="shared" si="6"/>
        <v>4.3118350291116059</v>
      </c>
      <c r="T31" s="85">
        <f>分析係数表!F34</f>
        <v>0.69928666893120972</v>
      </c>
      <c r="U31" s="86">
        <f t="shared" si="7"/>
        <v>3.0152087544883606</v>
      </c>
      <c r="V31" s="87">
        <f>分析係数表!D34</f>
        <v>0.17669785175285158</v>
      </c>
      <c r="W31" s="167">
        <f t="shared" si="8"/>
        <v>1</v>
      </c>
      <c r="X31" s="76">
        <f>分析係数表!E34</f>
        <v>0.12938371624217065</v>
      </c>
      <c r="Y31" s="166">
        <f t="shared" si="9"/>
        <v>1</v>
      </c>
    </row>
    <row r="32" spans="1:25" x14ac:dyDescent="0.2">
      <c r="A32" s="6" t="s">
        <v>20</v>
      </c>
      <c r="B32" s="5" t="s">
        <v>37</v>
      </c>
      <c r="C32" s="90"/>
      <c r="D32" s="76">
        <f>投入係数表!U32</f>
        <v>5.7738591403782707E-3</v>
      </c>
      <c r="E32" s="77">
        <f t="shared" si="0"/>
        <v>0.57738591403782702</v>
      </c>
      <c r="F32" s="76">
        <f>分析係数表!C35</f>
        <v>0.95011559485855634</v>
      </c>
      <c r="G32" s="77">
        <f t="shared" si="1"/>
        <v>0.54858336117900131</v>
      </c>
      <c r="H32" s="77">
        <v>0.83893023129199795</v>
      </c>
      <c r="I32" s="77">
        <f t="shared" si="2"/>
        <v>0.83893023129199795</v>
      </c>
      <c r="J32" s="76">
        <f>分析係数表!G35</f>
        <v>0.31372249083859299</v>
      </c>
      <c r="K32" s="78">
        <f t="shared" si="3"/>
        <v>0.26319128180072254</v>
      </c>
      <c r="L32" s="79"/>
      <c r="M32" s="80"/>
      <c r="N32" s="81">
        <f>分析係数表!H35</f>
        <v>5.8597345271264437E-2</v>
      </c>
      <c r="O32" s="82">
        <f t="shared" si="4"/>
        <v>0.96093705765540982</v>
      </c>
      <c r="P32" s="76">
        <f>分析係数表!C35</f>
        <v>0.95011559485855634</v>
      </c>
      <c r="Q32" s="82">
        <f t="shared" si="5"/>
        <v>0.91300128415590054</v>
      </c>
      <c r="R32" s="83">
        <v>1.2919785019163577</v>
      </c>
      <c r="S32" s="84">
        <f t="shared" si="6"/>
        <v>2.1309087332083556</v>
      </c>
      <c r="T32" s="85">
        <f>分析係数表!F35</f>
        <v>0.64312744830705182</v>
      </c>
      <c r="U32" s="86">
        <f t="shared" si="7"/>
        <v>1.370445896163502</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投入係数表!U33</f>
        <v>1.8667011047583267E-3</v>
      </c>
      <c r="E33" s="77">
        <f t="shared" si="0"/>
        <v>0.18667011047583268</v>
      </c>
      <c r="F33" s="76">
        <f>分析係数表!C36</f>
        <v>0.97036286861890209</v>
      </c>
      <c r="G33" s="77">
        <f t="shared" si="1"/>
        <v>0.18113774388673637</v>
      </c>
      <c r="H33" s="77">
        <v>0.37435595438421004</v>
      </c>
      <c r="I33" s="77">
        <f t="shared" si="2"/>
        <v>0.37435595438421004</v>
      </c>
      <c r="J33" s="76">
        <f>分析係数表!G36</f>
        <v>5.6132677862763138E-2</v>
      </c>
      <c r="K33" s="78">
        <f t="shared" si="3"/>
        <v>2.1013602193456115E-2</v>
      </c>
      <c r="L33" s="79"/>
      <c r="M33" s="80"/>
      <c r="N33" s="81">
        <f>分析係数表!H36</f>
        <v>0.19400338102244624</v>
      </c>
      <c r="O33" s="82">
        <f t="shared" si="4"/>
        <v>3.1814587720978529</v>
      </c>
      <c r="P33" s="76">
        <f>分析係数表!C36</f>
        <v>0.97036286861890209</v>
      </c>
      <c r="Q33" s="82">
        <f t="shared" si="5"/>
        <v>3.0871694604856423</v>
      </c>
      <c r="R33" s="83">
        <v>3.2940232790863537</v>
      </c>
      <c r="S33" s="84">
        <f t="shared" si="6"/>
        <v>3.6683792334705636</v>
      </c>
      <c r="T33" s="85">
        <f>分析係数表!F36</f>
        <v>0.84161253999423258</v>
      </c>
      <c r="U33" s="86">
        <f t="shared" si="7"/>
        <v>3.087353964343257</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投入係数表!U34</f>
        <v>1.847212275614309E-2</v>
      </c>
      <c r="E34" s="77">
        <f t="shared" si="0"/>
        <v>1.847212275614309</v>
      </c>
      <c r="F34" s="76">
        <f>分析係数表!C37</f>
        <v>0.51412455642849397</v>
      </c>
      <c r="G34" s="77">
        <f t="shared" si="1"/>
        <v>0.94969719182947554</v>
      </c>
      <c r="H34" s="77">
        <v>1.2992511452561106</v>
      </c>
      <c r="I34" s="77">
        <f t="shared" si="2"/>
        <v>1.2992511452561106</v>
      </c>
      <c r="J34" s="76">
        <f>分析係数表!G37</f>
        <v>0.38383420760226361</v>
      </c>
      <c r="K34" s="78">
        <f t="shared" si="3"/>
        <v>0.49869703381571273</v>
      </c>
      <c r="L34" s="79"/>
      <c r="M34" s="80"/>
      <c r="N34" s="81">
        <f>分析係数表!H37</f>
        <v>4.7982343549447456E-2</v>
      </c>
      <c r="O34" s="82">
        <f t="shared" si="4"/>
        <v>0.78686179068982487</v>
      </c>
      <c r="P34" s="76">
        <f>分析係数表!C37</f>
        <v>0.51412455642849397</v>
      </c>
      <c r="Q34" s="82">
        <f t="shared" si="5"/>
        <v>0.40454496910893667</v>
      </c>
      <c r="R34" s="83">
        <v>0.53163880159755794</v>
      </c>
      <c r="S34" s="84">
        <f t="shared" si="6"/>
        <v>1.8308899468536686</v>
      </c>
      <c r="T34" s="85">
        <f>分析係数表!F37</f>
        <v>0.64874544561874981</v>
      </c>
      <c r="U34" s="86">
        <f t="shared" si="7"/>
        <v>1.1877815144504724</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投入係数表!U35</f>
        <v>1.2191084447679537E-2</v>
      </c>
      <c r="E35" s="77">
        <f t="shared" si="0"/>
        <v>1.2191084447679537</v>
      </c>
      <c r="F35" s="76">
        <f>分析係数表!C38</f>
        <v>0.46043954090550876</v>
      </c>
      <c r="G35" s="77">
        <f t="shared" si="1"/>
        <v>0.56132573262298535</v>
      </c>
      <c r="H35" s="77">
        <v>0.87155433926769732</v>
      </c>
      <c r="I35" s="77">
        <f t="shared" si="2"/>
        <v>0.87155433926769732</v>
      </c>
      <c r="J35" s="76">
        <f>分析係数表!G38</f>
        <v>0.15768289971091839</v>
      </c>
      <c r="K35" s="78">
        <f t="shared" si="3"/>
        <v>0.13742921547136405</v>
      </c>
      <c r="L35" s="79"/>
      <c r="M35" s="80"/>
      <c r="N35" s="81">
        <f>分析係数表!H38</f>
        <v>4.3205084055974702E-2</v>
      </c>
      <c r="O35" s="82">
        <f t="shared" si="4"/>
        <v>0.70851957808509625</v>
      </c>
      <c r="P35" s="76">
        <f>分析係数表!C38</f>
        <v>0.46043954090550876</v>
      </c>
      <c r="Q35" s="82">
        <f t="shared" si="5"/>
        <v>0.32623042925606649</v>
      </c>
      <c r="R35" s="83">
        <v>0.48943704160287882</v>
      </c>
      <c r="S35" s="84">
        <f t="shared" si="6"/>
        <v>1.3609913808705763</v>
      </c>
      <c r="T35" s="85">
        <f>分析係数表!F38</f>
        <v>0.51649988881476538</v>
      </c>
      <c r="U35" s="86">
        <f t="shared" si="7"/>
        <v>0.70295189689750659</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投入係数表!U36</f>
        <v>0</v>
      </c>
      <c r="E36" s="77">
        <f t="shared" si="0"/>
        <v>0</v>
      </c>
      <c r="F36" s="76">
        <f>分析係数表!C39</f>
        <v>1</v>
      </c>
      <c r="G36" s="77">
        <f t="shared" si="1"/>
        <v>0</v>
      </c>
      <c r="H36" s="77">
        <v>3.853437382623387E-2</v>
      </c>
      <c r="I36" s="77">
        <f t="shared" si="2"/>
        <v>3.853437382623387E-2</v>
      </c>
      <c r="J36" s="76">
        <f>分析係数表!G39</f>
        <v>0.35257837611217219</v>
      </c>
      <c r="K36" s="78">
        <f t="shared" si="3"/>
        <v>1.3586386948152928E-2</v>
      </c>
      <c r="L36" s="79"/>
      <c r="M36" s="80"/>
      <c r="N36" s="81">
        <f>分析係数表!H39</f>
        <v>3.7864320821463233E-3</v>
      </c>
      <c r="O36" s="82">
        <f t="shared" si="4"/>
        <v>6.209364753959308E-2</v>
      </c>
      <c r="P36" s="76">
        <f>分析係数表!C39</f>
        <v>1</v>
      </c>
      <c r="Q36" s="82">
        <f t="shared" si="5"/>
        <v>6.209364753959308E-2</v>
      </c>
      <c r="R36" s="83">
        <v>9.7373562121005411E-2</v>
      </c>
      <c r="S36" s="84">
        <f t="shared" si="6"/>
        <v>0.13590793594723927</v>
      </c>
      <c r="T36" s="85">
        <f>分析係数表!F39</f>
        <v>0.70335864349932453</v>
      </c>
      <c r="U36" s="86">
        <f t="shared" si="7"/>
        <v>9.559202146864329E-2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投入係数表!U37</f>
        <v>8.4764666517956721E-4</v>
      </c>
      <c r="E37" s="77">
        <f t="shared" si="0"/>
        <v>8.4764666517956722E-2</v>
      </c>
      <c r="F37" s="76">
        <f>分析係数表!C40</f>
        <v>0.88524546011567695</v>
      </c>
      <c r="G37" s="77">
        <f t="shared" si="1"/>
        <v>7.503753621324051E-2</v>
      </c>
      <c r="H37" s="77">
        <v>9.0568596138013532E-2</v>
      </c>
      <c r="I37" s="77">
        <f t="shared" si="2"/>
        <v>9.0568596138013532E-2</v>
      </c>
      <c r="J37" s="76">
        <f>分析係数表!G40</f>
        <v>0.51249383412021698</v>
      </c>
      <c r="K37" s="78">
        <f t="shared" si="3"/>
        <v>4.6415847085656034E-2</v>
      </c>
      <c r="L37" s="79"/>
      <c r="M37" s="80"/>
      <c r="N37" s="81">
        <f>分析係数表!H40</f>
        <v>3.2436684093541619E-2</v>
      </c>
      <c r="O37" s="82">
        <f t="shared" si="4"/>
        <v>0.53192873548541442</v>
      </c>
      <c r="P37" s="76">
        <f>分析係数表!C40</f>
        <v>0.88524546011567695</v>
      </c>
      <c r="Q37" s="82">
        <f t="shared" si="5"/>
        <v>0.47088749819353592</v>
      </c>
      <c r="R37" s="83">
        <v>0.47451909024566713</v>
      </c>
      <c r="S37" s="84">
        <f t="shared" si="6"/>
        <v>0.56508768638368068</v>
      </c>
      <c r="T37" s="85">
        <f>分析係数表!F40</f>
        <v>0.70839968994433089</v>
      </c>
      <c r="U37" s="86">
        <f t="shared" si="7"/>
        <v>0.40030794182555868</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投入係数表!U38</f>
        <v>0</v>
      </c>
      <c r="E38" s="77">
        <f t="shared" si="0"/>
        <v>0</v>
      </c>
      <c r="F38" s="76">
        <f>分析係数表!C41</f>
        <v>0.76732784646536523</v>
      </c>
      <c r="G38" s="77">
        <f t="shared" si="1"/>
        <v>0</v>
      </c>
      <c r="H38" s="77">
        <v>2.1133859855464398E-3</v>
      </c>
      <c r="I38" s="77">
        <f t="shared" si="2"/>
        <v>2.1133859855464398E-3</v>
      </c>
      <c r="J38" s="76">
        <f>分析係数表!G41</f>
        <v>0.44330293713737212</v>
      </c>
      <c r="K38" s="78">
        <f t="shared" si="3"/>
        <v>9.368702146976966E-4</v>
      </c>
      <c r="L38" s="79"/>
      <c r="M38" s="80"/>
      <c r="N38" s="81">
        <f>分析係数表!H41</f>
        <v>5.3196318442225214E-2</v>
      </c>
      <c r="O38" s="82">
        <f t="shared" si="4"/>
        <v>0.87236569310999201</v>
      </c>
      <c r="P38" s="76">
        <f>分析係数表!C41</f>
        <v>0.76732784646536523</v>
      </c>
      <c r="Q38" s="82">
        <f t="shared" si="5"/>
        <v>0.66939048862435591</v>
      </c>
      <c r="R38" s="83">
        <v>0.68166066004320458</v>
      </c>
      <c r="S38" s="84">
        <f t="shared" si="6"/>
        <v>0.68377404602875103</v>
      </c>
      <c r="T38" s="85">
        <f>分析係数表!F41</f>
        <v>0.5479013319521201</v>
      </c>
      <c r="U38" s="86">
        <f t="shared" si="7"/>
        <v>0.37464071057344295</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投入係数表!U39</f>
        <v>5.0483111638118276E-4</v>
      </c>
      <c r="E39" s="77">
        <f>$C$23*D39</f>
        <v>5.0483111638118278E-2</v>
      </c>
      <c r="F39" s="76">
        <f>分析係数表!C42</f>
        <v>0.61896115066660296</v>
      </c>
      <c r="G39" s="77">
        <f>E39*F39</f>
        <v>3.1247084868760263E-2</v>
      </c>
      <c r="H39" s="77">
        <v>4.6557683137344048E-2</v>
      </c>
      <c r="I39" s="77">
        <f>C39+H39</f>
        <v>4.6557683137344048E-2</v>
      </c>
      <c r="J39" s="76">
        <f>分析係数表!G42</f>
        <v>0.48521299417713759</v>
      </c>
      <c r="K39" s="78">
        <f>I39*J39</f>
        <v>2.2590392837021134E-2</v>
      </c>
      <c r="L39" s="79"/>
      <c r="M39" s="80"/>
      <c r="N39" s="81">
        <f>分析係数表!H42</f>
        <v>1.2030804871176784E-2</v>
      </c>
      <c r="O39" s="82">
        <f t="shared" si="4"/>
        <v>0.19729300330273353</v>
      </c>
      <c r="P39" s="76">
        <f>分析係数表!C42</f>
        <v>0.61896115066660296</v>
      </c>
      <c r="Q39" s="82">
        <f>O39*P39</f>
        <v>0.12211670434272984</v>
      </c>
      <c r="R39" s="83">
        <v>0.13193191132223592</v>
      </c>
      <c r="S39" s="84">
        <f>I39+R39</f>
        <v>0.17848959445957996</v>
      </c>
      <c r="T39" s="85">
        <f>分析係数表!F42</f>
        <v>0.55654305853509045</v>
      </c>
      <c r="U39" s="86">
        <f>S39*T39</f>
        <v>9.933714481722257E-2</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投入係数表!U40</f>
        <v>3.6547424774293527E-2</v>
      </c>
      <c r="E40" s="77">
        <f>$C$23*D40</f>
        <v>3.6547424774293527</v>
      </c>
      <c r="F40" s="76">
        <f>分析係数表!C43</f>
        <v>0.5789580681381028</v>
      </c>
      <c r="G40" s="77">
        <f>E40*F40</f>
        <v>2.115942644274762</v>
      </c>
      <c r="H40" s="77">
        <v>3.0901449117424384</v>
      </c>
      <c r="I40" s="77">
        <f>C40+H40</f>
        <v>3.0901449117424384</v>
      </c>
      <c r="J40" s="76">
        <f>分析係数表!G43</f>
        <v>0.34272082878953108</v>
      </c>
      <c r="K40" s="78">
        <f>I40*J40</f>
        <v>1.059057025232121</v>
      </c>
      <c r="L40" s="79"/>
      <c r="M40" s="80"/>
      <c r="N40" s="81">
        <f>分析係数表!H43</f>
        <v>3.3445512318817892E-2</v>
      </c>
      <c r="O40" s="82">
        <f t="shared" si="4"/>
        <v>0.54847249565046929</v>
      </c>
      <c r="P40" s="76">
        <f>分析係数表!C43</f>
        <v>0.5789580681381028</v>
      </c>
      <c r="Q40" s="82">
        <f>O40*P40</f>
        <v>0.31754257650867967</v>
      </c>
      <c r="R40" s="83">
        <v>0.76792928655669002</v>
      </c>
      <c r="S40" s="84">
        <f>I40+R40</f>
        <v>3.8580741982991285</v>
      </c>
      <c r="T40" s="85">
        <f>分析係数表!F43</f>
        <v>0.5990685205379862</v>
      </c>
      <c r="U40" s="86">
        <f>S40*T40</f>
        <v>2.3112508021008362</v>
      </c>
      <c r="V40" s="87">
        <f>分析係数表!D43</f>
        <v>0.10839694656488549</v>
      </c>
      <c r="W40" s="167">
        <f>ROUND(S40*V40,0)</f>
        <v>0</v>
      </c>
      <c r="X40" s="76">
        <f>分析係数表!E43</f>
        <v>8.9508360596146849E-2</v>
      </c>
      <c r="Y40" s="166">
        <f>ROUND(S40*X40,0)</f>
        <v>0</v>
      </c>
    </row>
    <row r="41" spans="1:25" x14ac:dyDescent="0.2">
      <c r="A41" s="6" t="s">
        <v>341</v>
      </c>
      <c r="B41" s="5" t="s">
        <v>42</v>
      </c>
      <c r="C41" s="90"/>
      <c r="D41" s="76">
        <f>投入係数表!U41</f>
        <v>1.1270648179672917E-4</v>
      </c>
      <c r="E41" s="77">
        <f>$C$23*D41</f>
        <v>1.1270648179672917E-2</v>
      </c>
      <c r="F41" s="76">
        <f>分析係数表!C44</f>
        <v>0.63630612597919289</v>
      </c>
      <c r="G41" s="77">
        <f>E41*F41</f>
        <v>7.171582480482116E-3</v>
      </c>
      <c r="H41" s="77">
        <v>1.6495521900386521E-2</v>
      </c>
      <c r="I41" s="77">
        <f>C41+H41</f>
        <v>1.6495521900386521E-2</v>
      </c>
      <c r="J41" s="76">
        <f>分析係数表!G44</f>
        <v>0.27264053101016389</v>
      </c>
      <c r="K41" s="78">
        <f>I41*J41</f>
        <v>4.4973478502111693E-3</v>
      </c>
      <c r="L41" s="79"/>
      <c r="M41" s="80"/>
      <c r="N41" s="81">
        <f>分析係数表!H44</f>
        <v>0.11349043608928404</v>
      </c>
      <c r="O41" s="82">
        <f t="shared" si="4"/>
        <v>1.8611280975752071</v>
      </c>
      <c r="P41" s="76">
        <f>分析係数表!C44</f>
        <v>0.63630612597919289</v>
      </c>
      <c r="Q41" s="82">
        <f>O41*P41</f>
        <v>1.1842472097191055</v>
      </c>
      <c r="R41" s="83">
        <v>1.2074843584564501</v>
      </c>
      <c r="S41" s="84">
        <f>I41+R41</f>
        <v>1.2239798803568367</v>
      </c>
      <c r="T41" s="85">
        <f>分析係数表!F44</f>
        <v>0.52896909354905619</v>
      </c>
      <c r="U41" s="86">
        <f>S41*T41</f>
        <v>0.6474475278346381</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投入係数表!U42</f>
        <v>1.1411531281918829E-3</v>
      </c>
      <c r="E42" s="77">
        <f>$C$23*D42</f>
        <v>0.11411531281918828</v>
      </c>
      <c r="F42" s="76">
        <f>分析係数表!C45</f>
        <v>1</v>
      </c>
      <c r="G42" s="77">
        <f>E42*F42</f>
        <v>0.11411531281918828</v>
      </c>
      <c r="H42" s="77">
        <v>0.15457397405372966</v>
      </c>
      <c r="I42" s="77">
        <f>C42+H42</f>
        <v>0.15457397405372966</v>
      </c>
      <c r="J42" s="76">
        <f>分析係数表!G45</f>
        <v>0</v>
      </c>
      <c r="K42" s="78">
        <f>I42*J42</f>
        <v>0</v>
      </c>
      <c r="L42" s="79"/>
      <c r="M42" s="80"/>
      <c r="N42" s="81">
        <f>分析係数表!H45</f>
        <v>0</v>
      </c>
      <c r="O42" s="82">
        <f t="shared" si="4"/>
        <v>0</v>
      </c>
      <c r="P42" s="76">
        <f>分析係数表!C45</f>
        <v>1</v>
      </c>
      <c r="Q42" s="82">
        <f>O42*P42</f>
        <v>0</v>
      </c>
      <c r="R42" s="83">
        <v>2.3397406995550721E-2</v>
      </c>
      <c r="S42" s="84">
        <f>I42+R42</f>
        <v>0.1779713810492804</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投入係数表!U43</f>
        <v>3.2708360238092441E-3</v>
      </c>
      <c r="E43" s="77">
        <f>$C$23*D43</f>
        <v>0.32708360238092443</v>
      </c>
      <c r="F43" s="76">
        <f>分析係数表!C46</f>
        <v>0.4351527731358511</v>
      </c>
      <c r="G43" s="77">
        <f>E43*F43</f>
        <v>0.14233133662332334</v>
      </c>
      <c r="H43" s="77">
        <v>0.20322968097719984</v>
      </c>
      <c r="I43" s="77">
        <f>C43+H43</f>
        <v>0.20322968097719984</v>
      </c>
      <c r="J43" s="76">
        <f>分析係数表!G46</f>
        <v>9.2768120033880526E-3</v>
      </c>
      <c r="K43" s="78">
        <f>I43*J43</f>
        <v>1.8853235439340121E-3</v>
      </c>
      <c r="L43" s="79"/>
      <c r="M43" s="80"/>
      <c r="N43" s="81">
        <f>分析係数表!H46</f>
        <v>2.189916413611746E-2</v>
      </c>
      <c r="O43" s="82">
        <f t="shared" si="4"/>
        <v>0.35912409090643943</v>
      </c>
      <c r="P43" s="76">
        <f>分析係数表!C46</f>
        <v>0.4351527731358511</v>
      </c>
      <c r="Q43" s="82">
        <f>O43*P43</f>
        <v>0.1562738440578286</v>
      </c>
      <c r="R43" s="83">
        <v>0.18606571414953338</v>
      </c>
      <c r="S43" s="84">
        <f>I43+R43</f>
        <v>0.38929539512673322</v>
      </c>
      <c r="T43" s="85">
        <f>分析係数表!F46</f>
        <v>0.31347557778405194</v>
      </c>
      <c r="U43" s="86">
        <f>S43*T43</f>
        <v>0.1220345989160235</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投入係数表!U44</f>
        <v>0.65025065451941255</v>
      </c>
      <c r="E44" s="91">
        <f>SUM(E5:E43)</f>
        <v>65.025065451941259</v>
      </c>
      <c r="F44" s="92">
        <f>分析係数表!C47</f>
        <v>0.50215200620282352</v>
      </c>
      <c r="G44" s="91">
        <f>SUM(G5:G43)</f>
        <v>22.569230073617469</v>
      </c>
      <c r="H44" s="91">
        <f>SUM(H5:H43)</f>
        <v>28.527286720517502</v>
      </c>
      <c r="I44" s="91">
        <f>SUM(I5:I43)</f>
        <v>128.52728672051754</v>
      </c>
      <c r="J44" s="92">
        <f>分析係数表!G47</f>
        <v>0.20854392305328981</v>
      </c>
      <c r="K44" s="93">
        <f>SUM(K5:K43)</f>
        <v>26.140785686076551</v>
      </c>
      <c r="L44" s="94">
        <f>最終需要_まとめ!$L$33</f>
        <v>0.62733333333333341</v>
      </c>
      <c r="M44" s="91">
        <f>K44*L44</f>
        <v>16.39898622039869</v>
      </c>
      <c r="N44" s="95">
        <f>分析係数表!H47</f>
        <v>1</v>
      </c>
      <c r="O44" s="96">
        <f>SUM(O5:O43)</f>
        <v>16.39898622039869</v>
      </c>
      <c r="P44" s="92">
        <f>分析係数表!C47</f>
        <v>0.50215200620282352</v>
      </c>
      <c r="Q44" s="96">
        <f>SUM(Q5:Q43)</f>
        <v>9.8550408957452955</v>
      </c>
      <c r="R44" s="91">
        <f>SUM(R5:R43)</f>
        <v>11.937232360432109</v>
      </c>
      <c r="S44" s="97">
        <f>SUM(S5:S43)</f>
        <v>140.46451908094966</v>
      </c>
      <c r="T44" s="98">
        <f>分析係数表!F47</f>
        <v>0.44541069554230517</v>
      </c>
      <c r="U44" s="99">
        <f>SUM(U5:U43)</f>
        <v>53.444470489907459</v>
      </c>
      <c r="V44" s="100">
        <f>分析係数表!D47</f>
        <v>5.4742347785855433E-2</v>
      </c>
      <c r="W44" s="164">
        <f>SUM(W5:W43)</f>
        <v>4</v>
      </c>
      <c r="X44" s="92">
        <f>分析係数表!E47</f>
        <v>4.5721861365849166E-2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384</v>
      </c>
      <c r="S2" s="3" t="s">
        <v>153</v>
      </c>
      <c r="U2" s="64" t="s">
        <v>210</v>
      </c>
      <c r="W2" s="3" t="s">
        <v>130</v>
      </c>
      <c r="Y2" s="3" t="s">
        <v>154</v>
      </c>
    </row>
    <row r="3" spans="1:25" ht="44" x14ac:dyDescent="0.2">
      <c r="B3" s="65"/>
      <c r="C3" s="66" t="s">
        <v>228</v>
      </c>
      <c r="D3" s="66" t="s">
        <v>380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8.4659786601364306E-2</v>
      </c>
      <c r="G5" s="77">
        <f t="shared" ref="G5:G38" si="1">E5*F5</f>
        <v>0</v>
      </c>
      <c r="H5" s="77">
        <f t="array" ref="H5:H43">MMULT(逆行列係数!C5:AO43,'20'!G5:G43)</f>
        <v>7.7597682850304064E-4</v>
      </c>
      <c r="I5" s="77">
        <f t="shared" ref="I5:I38" si="2">C5+H5</f>
        <v>7.7597682850304064E-4</v>
      </c>
      <c r="J5" s="76">
        <f>分析係数表!G8</f>
        <v>0.11977611940298508</v>
      </c>
      <c r="K5" s="78">
        <f t="shared" ref="K5:K43" si="3">I5*J5</f>
        <v>9.2943493264729864E-5</v>
      </c>
      <c r="L5" s="79" t="s">
        <v>184</v>
      </c>
      <c r="M5" s="80" t="s">
        <v>184</v>
      </c>
      <c r="N5" s="81">
        <f>分析係数表!H8</f>
        <v>1.0788748708637261E-2</v>
      </c>
      <c r="O5" s="82">
        <f t="shared" ref="O5:O43" si="4">$M$44*N5</f>
        <v>0.14510436411015665</v>
      </c>
      <c r="P5" s="76">
        <f>分析係数表!C8</f>
        <v>8.4659786601364306E-2</v>
      </c>
      <c r="Q5" s="82">
        <f t="shared" ref="Q5:Q38" si="5">O5*P5</f>
        <v>1.2284504500492528E-2</v>
      </c>
      <c r="R5" s="83">
        <f t="array" ref="R5:R43">MMULT(逆行列係数!C5:AO43,'20'!Q5:Q43)</f>
        <v>1.5948134724288663E-2</v>
      </c>
      <c r="S5" s="84">
        <f t="shared" ref="S5:S38" si="6">I5+R5</f>
        <v>1.6724111552791705E-2</v>
      </c>
      <c r="T5" s="85">
        <f>分析係数表!F8</f>
        <v>0.4513681592039801</v>
      </c>
      <c r="U5" s="86">
        <f t="shared" ref="U5:U38" si="7">S5*T5</f>
        <v>7.5487314459056088E-3</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投入係数表!V6</f>
        <v>0</v>
      </c>
      <c r="E6" s="77">
        <f t="shared" si="0"/>
        <v>0</v>
      </c>
      <c r="F6" s="76">
        <f>分析係数表!C9</f>
        <v>0.31916038751345532</v>
      </c>
      <c r="G6" s="77">
        <f t="shared" si="1"/>
        <v>0</v>
      </c>
      <c r="H6" s="77">
        <v>4.0879119150714698E-4</v>
      </c>
      <c r="I6" s="77">
        <f t="shared" si="2"/>
        <v>4.0879119150714698E-4</v>
      </c>
      <c r="J6" s="76">
        <f>分析係数表!G9</f>
        <v>0.24726134585289514</v>
      </c>
      <c r="K6" s="78">
        <f t="shared" si="3"/>
        <v>1.0107826018486576E-4</v>
      </c>
      <c r="L6" s="79"/>
      <c r="M6" s="80"/>
      <c r="N6" s="81">
        <f>分析係数表!H9</f>
        <v>5.7211282597126128E-4</v>
      </c>
      <c r="O6" s="82">
        <f t="shared" si="4"/>
        <v>7.6946891668135294E-3</v>
      </c>
      <c r="P6" s="76">
        <f>分析係数表!C9</f>
        <v>0.31916038751345532</v>
      </c>
      <c r="Q6" s="82">
        <f t="shared" si="5"/>
        <v>2.4558399762757929E-3</v>
      </c>
      <c r="R6" s="83">
        <v>2.9848589904517466E-3</v>
      </c>
      <c r="S6" s="84">
        <f t="shared" si="6"/>
        <v>3.3936501819588935E-3</v>
      </c>
      <c r="T6" s="85">
        <f>分析係数表!F9</f>
        <v>0.67449139280125192</v>
      </c>
      <c r="U6" s="86">
        <f t="shared" si="7"/>
        <v>2.2889878379096762E-3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投入係数表!V7</f>
        <v>0</v>
      </c>
      <c r="E7" s="77">
        <f t="shared" si="0"/>
        <v>0</v>
      </c>
      <c r="F7" s="76">
        <f>分析係数表!C10</f>
        <v>0.62166360683519284</v>
      </c>
      <c r="G7" s="77">
        <f t="shared" si="1"/>
        <v>0</v>
      </c>
      <c r="H7" s="77">
        <v>9.762502002444893E-4</v>
      </c>
      <c r="I7" s="77">
        <f t="shared" si="2"/>
        <v>9.762502002444893E-4</v>
      </c>
      <c r="J7" s="76">
        <f>分析係数表!G10</f>
        <v>0.1793598233995585</v>
      </c>
      <c r="K7" s="78">
        <f t="shared" si="3"/>
        <v>1.7510006350963521E-4</v>
      </c>
      <c r="L7" s="79"/>
      <c r="M7" s="80"/>
      <c r="N7" s="81">
        <f>分析係数表!H10</f>
        <v>1.0737876843126819E-3</v>
      </c>
      <c r="O7" s="82">
        <f t="shared" si="4"/>
        <v>1.4442015782309388E-2</v>
      </c>
      <c r="P7" s="76">
        <f>分析係数表!C10</f>
        <v>0.62166360683519284</v>
      </c>
      <c r="Q7" s="82">
        <f t="shared" si="5"/>
        <v>8.9780756212012331E-3</v>
      </c>
      <c r="R7" s="83">
        <v>1.4196078587310479E-2</v>
      </c>
      <c r="S7" s="84">
        <f t="shared" si="6"/>
        <v>1.5172328787554968E-2</v>
      </c>
      <c r="T7" s="85">
        <f>分析係数表!F10</f>
        <v>0.51894775570272256</v>
      </c>
      <c r="U7" s="86">
        <f t="shared" si="7"/>
        <v>7.8736459730854597E-3</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投入係数表!V8</f>
        <v>0</v>
      </c>
      <c r="E8" s="77">
        <f t="shared" si="0"/>
        <v>0</v>
      </c>
      <c r="F8" s="76">
        <f>分析係数表!C11</f>
        <v>1.1338376983330734E-2</v>
      </c>
      <c r="G8" s="77">
        <f t="shared" si="1"/>
        <v>0</v>
      </c>
      <c r="H8" s="77">
        <v>4.5211536371014332E-3</v>
      </c>
      <c r="I8" s="77">
        <f t="shared" si="2"/>
        <v>4.5211536371014332E-3</v>
      </c>
      <c r="J8" s="76">
        <f>分析係数表!G11</f>
        <v>0.33809183916250296</v>
      </c>
      <c r="K8" s="78">
        <f t="shared" si="3"/>
        <v>1.5285651483038631E-3</v>
      </c>
      <c r="L8" s="79"/>
      <c r="M8" s="80"/>
      <c r="N8" s="81">
        <f>分析係数表!H11</f>
        <v>-1.9566102119400181E-5</v>
      </c>
      <c r="O8" s="82">
        <f t="shared" si="4"/>
        <v>-2.6315626425490866E-4</v>
      </c>
      <c r="P8" s="76">
        <f>分析係数表!C11</f>
        <v>1.1338376983330734E-2</v>
      </c>
      <c r="Q8" s="82">
        <f t="shared" si="5"/>
        <v>-2.9837649296471567E-6</v>
      </c>
      <c r="R8" s="83">
        <v>2.0175840390602123E-3</v>
      </c>
      <c r="S8" s="84">
        <f t="shared" si="6"/>
        <v>6.5387376761616451E-3</v>
      </c>
      <c r="T8" s="85">
        <f>分析係数表!F11</f>
        <v>0.55864858434451581</v>
      </c>
      <c r="U8" s="86">
        <f t="shared" si="7"/>
        <v>3.6528565461878522E-3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投入係数表!V9</f>
        <v>0</v>
      </c>
      <c r="E9" s="77">
        <f t="shared" si="0"/>
        <v>0</v>
      </c>
      <c r="F9" s="76">
        <f>分析係数表!C12</f>
        <v>8.477574226152873E-2</v>
      </c>
      <c r="G9" s="77">
        <f t="shared" si="1"/>
        <v>0</v>
      </c>
      <c r="H9" s="77">
        <v>6.1767215822014455E-4</v>
      </c>
      <c r="I9" s="77">
        <f t="shared" si="2"/>
        <v>6.1767215822014455E-4</v>
      </c>
      <c r="J9" s="76">
        <f>分析係数表!G12</f>
        <v>0.1365084958708076</v>
      </c>
      <c r="K9" s="78">
        <f t="shared" si="3"/>
        <v>8.4317497259907417E-5</v>
      </c>
      <c r="L9" s="79"/>
      <c r="M9" s="80"/>
      <c r="N9" s="81">
        <f>分析係数表!H12</f>
        <v>8.9702751776602072E-2</v>
      </c>
      <c r="O9" s="82">
        <f t="shared" si="4"/>
        <v>1.2064662091030542</v>
      </c>
      <c r="P9" s="76">
        <f>分析係数表!C12</f>
        <v>8.477574226152873E-2</v>
      </c>
      <c r="Q9" s="82">
        <f t="shared" si="5"/>
        <v>0.10227906839016415</v>
      </c>
      <c r="R9" s="83">
        <v>0.11603796149725112</v>
      </c>
      <c r="S9" s="84">
        <f t="shared" si="6"/>
        <v>0.11665563365547127</v>
      </c>
      <c r="T9" s="85">
        <f>分析係数表!F12</f>
        <v>0.34033278686012841</v>
      </c>
      <c r="U9" s="86">
        <f t="shared" si="7"/>
        <v>3.9701736904900725E-2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投入係数表!V10</f>
        <v>1.7308716492100125E-3</v>
      </c>
      <c r="E10" s="77">
        <f t="shared" si="0"/>
        <v>0.17308716492100126</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0.19151460287415234</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投入係数表!V11</f>
        <v>6.0358601100656845E-3</v>
      </c>
      <c r="E11" s="77">
        <f t="shared" si="0"/>
        <v>0.6035860110065685</v>
      </c>
      <c r="F11" s="76">
        <f>分析係数表!C14</f>
        <v>0.10751143043762246</v>
      </c>
      <c r="G11" s="77">
        <f t="shared" si="1"/>
        <v>6.4892395435454706E-2</v>
      </c>
      <c r="H11" s="77">
        <v>8.7885779643015402E-2</v>
      </c>
      <c r="I11" s="77">
        <f t="shared" si="2"/>
        <v>8.7885779643015402E-2</v>
      </c>
      <c r="J11" s="76">
        <f>分析係数表!G14</f>
        <v>0.16229985443959244</v>
      </c>
      <c r="K11" s="78">
        <f t="shared" si="3"/>
        <v>1.4263849243371497E-2</v>
      </c>
      <c r="L11" s="79"/>
      <c r="M11" s="80"/>
      <c r="N11" s="81">
        <f>分析係数表!H14</f>
        <v>1.1512694487055067E-3</v>
      </c>
      <c r="O11" s="82">
        <f t="shared" si="4"/>
        <v>1.5484114588758827E-2</v>
      </c>
      <c r="P11" s="76">
        <f>分析係数表!C14</f>
        <v>0.10751143043762246</v>
      </c>
      <c r="Q11" s="82">
        <f t="shared" si="5"/>
        <v>1.6647193084975197E-3</v>
      </c>
      <c r="R11" s="83">
        <v>9.8615867663394367E-3</v>
      </c>
      <c r="S11" s="84">
        <f t="shared" si="6"/>
        <v>9.7747366409354844E-2</v>
      </c>
      <c r="T11" s="85">
        <f>分析係数表!F14</f>
        <v>0.30163027656477437</v>
      </c>
      <c r="U11" s="86">
        <f t="shared" si="7"/>
        <v>2.9483565163532038E-2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投入係数表!V12</f>
        <v>1.0385229895260074E-2</v>
      </c>
      <c r="E12" s="77">
        <f t="shared" si="0"/>
        <v>1.0385229895260073</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0.11060984099162322</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投入係数表!V13</f>
        <v>4.8819456772590097E-4</v>
      </c>
      <c r="E13" s="77">
        <f t="shared" si="0"/>
        <v>4.88194567725901E-2</v>
      </c>
      <c r="F13" s="76">
        <f>分析係数表!C16</f>
        <v>7.3204631810756426E-2</v>
      </c>
      <c r="G13" s="77">
        <f t="shared" si="1"/>
        <v>3.5738103582385974E-3</v>
      </c>
      <c r="H13" s="77">
        <v>1.3483934371763756E-2</v>
      </c>
      <c r="I13" s="77">
        <f t="shared" si="2"/>
        <v>1.3483934371763756E-2</v>
      </c>
      <c r="J13" s="76">
        <f>分析係数表!G16</f>
        <v>3.3405954974582423E-2</v>
      </c>
      <c r="K13" s="78">
        <f t="shared" si="3"/>
        <v>4.5044370450336436E-4</v>
      </c>
      <c r="L13" s="79"/>
      <c r="M13" s="80"/>
      <c r="N13" s="81">
        <f>分析係数表!H16</f>
        <v>1.6620229784303289E-2</v>
      </c>
      <c r="O13" s="82">
        <f t="shared" si="4"/>
        <v>0.22353545710868961</v>
      </c>
      <c r="P13" s="76">
        <f>分析係数表!C16</f>
        <v>7.3204631810756426E-2</v>
      </c>
      <c r="Q13" s="82">
        <f t="shared" si="5"/>
        <v>1.6363830834290757E-2</v>
      </c>
      <c r="R13" s="83">
        <v>2.0893991421939311E-2</v>
      </c>
      <c r="S13" s="84">
        <f t="shared" si="6"/>
        <v>3.4377925793703065E-2</v>
      </c>
      <c r="T13" s="85">
        <f>分析係数表!F16</f>
        <v>0.2888106809675437</v>
      </c>
      <c r="U13" s="86">
        <f t="shared" si="7"/>
        <v>9.9287121587310675E-3</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投入係数表!V14</f>
        <v>4.1895970175750044E-2</v>
      </c>
      <c r="E14" s="77">
        <f t="shared" si="0"/>
        <v>4.1895970175750046</v>
      </c>
      <c r="F14" s="76">
        <f>分析係数表!C17</f>
        <v>9.4677137870855188E-2</v>
      </c>
      <c r="G14" s="77">
        <f t="shared" si="1"/>
        <v>0.39665905445627242</v>
      </c>
      <c r="H14" s="77">
        <v>0.42840285815337864</v>
      </c>
      <c r="I14" s="77">
        <f t="shared" si="2"/>
        <v>0.42840285815337864</v>
      </c>
      <c r="J14" s="76">
        <f>分析係数表!G17</f>
        <v>0.22277835489659081</v>
      </c>
      <c r="K14" s="78">
        <f t="shared" si="3"/>
        <v>9.543888397240724E-2</v>
      </c>
      <c r="L14" s="79"/>
      <c r="M14" s="80"/>
      <c r="N14" s="81">
        <f>分析係数表!H17</f>
        <v>2.9857871834204678E-3</v>
      </c>
      <c r="O14" s="82">
        <f t="shared" si="4"/>
        <v>4.0157645925299065E-2</v>
      </c>
      <c r="P14" s="76">
        <f>分析係数表!C17</f>
        <v>9.4677137870855188E-2</v>
      </c>
      <c r="Q14" s="82">
        <f t="shared" si="5"/>
        <v>3.8020109798385256E-3</v>
      </c>
      <c r="R14" s="83">
        <v>9.0436466006587127E-3</v>
      </c>
      <c r="S14" s="84">
        <f t="shared" si="6"/>
        <v>0.43744650475403735</v>
      </c>
      <c r="T14" s="85">
        <f>分析係数表!F17</f>
        <v>0.35642648030975543</v>
      </c>
      <c r="U14" s="86">
        <f t="shared" si="7"/>
        <v>0.15591751801328624</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投入係数表!V15</f>
        <v>2.7960234333392507E-3</v>
      </c>
      <c r="E15" s="77">
        <f t="shared" si="0"/>
        <v>0.27960234333392509</v>
      </c>
      <c r="F15" s="76">
        <f>分析係数表!C18</f>
        <v>9.0734209682590605E-2</v>
      </c>
      <c r="G15" s="77">
        <f t="shared" si="1"/>
        <v>2.5369497647804048E-2</v>
      </c>
      <c r="H15" s="77">
        <v>3.6069453491156214E-2</v>
      </c>
      <c r="I15" s="77">
        <f t="shared" si="2"/>
        <v>3.6069453491156214E-2</v>
      </c>
      <c r="J15" s="76">
        <f>分析係数表!G18</f>
        <v>0.21565293431791682</v>
      </c>
      <c r="K15" s="78">
        <f t="shared" si="3"/>
        <v>7.7784834846114665E-3</v>
      </c>
      <c r="L15" s="79"/>
      <c r="M15" s="80"/>
      <c r="N15" s="81">
        <f>分析係数表!H18</f>
        <v>4.3984597564411608E-4</v>
      </c>
      <c r="O15" s="82">
        <f t="shared" si="4"/>
        <v>5.9157528204503472E-3</v>
      </c>
      <c r="P15" s="76">
        <f>分析係数表!C18</f>
        <v>9.0734209682590605E-2</v>
      </c>
      <c r="Q15" s="82">
        <f t="shared" si="5"/>
        <v>5.3676115684111862E-4</v>
      </c>
      <c r="R15" s="83">
        <v>1.5530002481760541E-3</v>
      </c>
      <c r="S15" s="84">
        <f t="shared" si="6"/>
        <v>3.7622453739332269E-2</v>
      </c>
      <c r="T15" s="85">
        <f>分析係数表!F18</f>
        <v>0.45924018655266224</v>
      </c>
      <c r="U15" s="86">
        <f t="shared" si="7"/>
        <v>1.7277742673819856E-2</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投入係数表!V16</f>
        <v>9.1869341381146819E-3</v>
      </c>
      <c r="E16" s="77">
        <f t="shared" si="0"/>
        <v>0.91869341381146818</v>
      </c>
      <c r="F16" s="76">
        <f>分析係数表!C19</f>
        <v>0.38367313932924796</v>
      </c>
      <c r="G16" s="77">
        <f t="shared" si="1"/>
        <v>0.3524779861581499</v>
      </c>
      <c r="H16" s="77">
        <v>0.54816960768702827</v>
      </c>
      <c r="I16" s="77">
        <f t="shared" si="2"/>
        <v>0.54816960768702827</v>
      </c>
      <c r="J16" s="76">
        <f>分析係数表!G19</f>
        <v>5.766363928853338E-2</v>
      </c>
      <c r="K16" s="78">
        <f t="shared" si="3"/>
        <v>3.1609454526601653E-2</v>
      </c>
      <c r="L16" s="79"/>
      <c r="M16" s="80"/>
      <c r="N16" s="81">
        <f>分析係数表!H19</f>
        <v>-1.1191810412296904E-4</v>
      </c>
      <c r="O16" s="82">
        <f t="shared" si="4"/>
        <v>-1.5052538315380778E-3</v>
      </c>
      <c r="P16" s="76">
        <f>分析係数表!C19</f>
        <v>0.38367313932924796</v>
      </c>
      <c r="Q16" s="82">
        <f t="shared" si="5"/>
        <v>-5.775254630335933E-4</v>
      </c>
      <c r="R16" s="83">
        <v>5.1550944602650793E-3</v>
      </c>
      <c r="S16" s="84">
        <f t="shared" si="6"/>
        <v>0.55332470214729335</v>
      </c>
      <c r="T16" s="85">
        <f>分析係数表!F19</f>
        <v>0.24005843022564122</v>
      </c>
      <c r="U16" s="86">
        <f t="shared" si="7"/>
        <v>0.13283025940254972</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投入係数表!V17</f>
        <v>4.1895970175750044E-2</v>
      </c>
      <c r="E17" s="77">
        <f t="shared" si="0"/>
        <v>4.1895970175750046</v>
      </c>
      <c r="F17" s="76">
        <f>分析係数表!C20</f>
        <v>5.6760594962254274E-2</v>
      </c>
      <c r="G17" s="77">
        <f t="shared" si="1"/>
        <v>0.23780401936964332</v>
      </c>
      <c r="H17" s="77">
        <v>0.2603760206061948</v>
      </c>
      <c r="I17" s="77">
        <f t="shared" si="2"/>
        <v>0.2603760206061948</v>
      </c>
      <c r="J17" s="76">
        <f>分析係数表!G20</f>
        <v>0.10000544691976687</v>
      </c>
      <c r="K17" s="78">
        <f t="shared" si="3"/>
        <v>2.6039020307912941E-2</v>
      </c>
      <c r="L17" s="79"/>
      <c r="M17" s="80"/>
      <c r="N17" s="81">
        <f>分析係数表!H20</f>
        <v>5.4785085934320511E-4</v>
      </c>
      <c r="O17" s="82">
        <f t="shared" si="4"/>
        <v>7.3683753991374435E-3</v>
      </c>
      <c r="P17" s="76">
        <f>分析係数表!C20</f>
        <v>5.6760594962254274E-2</v>
      </c>
      <c r="Q17" s="82">
        <f t="shared" si="5"/>
        <v>4.1823337156027908E-4</v>
      </c>
      <c r="R17" s="83">
        <v>1.3982794469890696E-3</v>
      </c>
      <c r="S17" s="84">
        <f t="shared" si="6"/>
        <v>0.26177430005318386</v>
      </c>
      <c r="T17" s="85">
        <f>分析係数表!F20</f>
        <v>0.22277901846505802</v>
      </c>
      <c r="U17" s="86">
        <f t="shared" si="7"/>
        <v>5.8317821625225884E-2</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投入係数表!V18</f>
        <v>2.7649565063021481E-2</v>
      </c>
      <c r="E18" s="77">
        <f t="shared" si="0"/>
        <v>2.764956506302148</v>
      </c>
      <c r="F18" s="76">
        <f>分析係数表!C21</f>
        <v>0.13737850556345566</v>
      </c>
      <c r="G18" s="77">
        <f t="shared" si="1"/>
        <v>0.37984559278374253</v>
      </c>
      <c r="H18" s="77">
        <v>0.40665137908172805</v>
      </c>
      <c r="I18" s="77">
        <f t="shared" si="2"/>
        <v>0.40665137908172805</v>
      </c>
      <c r="J18" s="76">
        <f>分析係数表!G21</f>
        <v>0.2851571527617287</v>
      </c>
      <c r="K18" s="78">
        <f t="shared" si="3"/>
        <v>0.11595954942557597</v>
      </c>
      <c r="L18" s="79"/>
      <c r="M18" s="80"/>
      <c r="N18" s="81">
        <f>分析係数表!H21</f>
        <v>9.156935791879285E-4</v>
      </c>
      <c r="O18" s="82">
        <f t="shared" si="4"/>
        <v>1.2315713167129726E-2</v>
      </c>
      <c r="P18" s="76">
        <f>分析係数表!C21</f>
        <v>0.13737850556345566</v>
      </c>
      <c r="Q18" s="82">
        <f t="shared" si="5"/>
        <v>1.6919142698484551E-3</v>
      </c>
      <c r="R18" s="83">
        <v>5.2067897240422496E-3</v>
      </c>
      <c r="S18" s="84">
        <f t="shared" si="6"/>
        <v>0.41185816880577031</v>
      </c>
      <c r="T18" s="85">
        <f>分析係数表!F21</f>
        <v>0.4258002079963023</v>
      </c>
      <c r="U18" s="86">
        <f t="shared" si="7"/>
        <v>0.17536929394247319</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投入係数表!V19</f>
        <v>2.2634475412746315E-3</v>
      </c>
      <c r="E19" s="77">
        <f t="shared" si="0"/>
        <v>0.22634475412746316</v>
      </c>
      <c r="F19" s="76">
        <f>分析係数表!C22</f>
        <v>5.5142937219730959E-2</v>
      </c>
      <c r="G19" s="77">
        <f t="shared" si="1"/>
        <v>1.2481314566866141E-2</v>
      </c>
      <c r="H19" s="77">
        <v>1.638423106510515E-2</v>
      </c>
      <c r="I19" s="77">
        <f t="shared" si="2"/>
        <v>1.638423106510515E-2</v>
      </c>
      <c r="J19" s="76">
        <f>分析係数表!G22</f>
        <v>0.19463487332339791</v>
      </c>
      <c r="K19" s="78">
        <f t="shared" si="3"/>
        <v>3.1889427378580214E-3</v>
      </c>
      <c r="L19" s="79"/>
      <c r="M19" s="80"/>
      <c r="N19" s="81">
        <f>分析係数表!H22</f>
        <v>4.3045424662680399E-5</v>
      </c>
      <c r="O19" s="82">
        <f t="shared" si="4"/>
        <v>5.7894378136079904E-4</v>
      </c>
      <c r="P19" s="76">
        <f>分析係数表!C22</f>
        <v>5.5142937219730959E-2</v>
      </c>
      <c r="Q19" s="82">
        <f t="shared" si="5"/>
        <v>3.1924660589332186E-5</v>
      </c>
      <c r="R19" s="83">
        <v>6.6919210962296065E-4</v>
      </c>
      <c r="S19" s="84">
        <f t="shared" si="6"/>
        <v>1.7053423174728109E-2</v>
      </c>
      <c r="T19" s="85">
        <f>分析係数表!F22</f>
        <v>0.4128663686040735</v>
      </c>
      <c r="U19" s="86">
        <f t="shared" si="7"/>
        <v>7.0407848984185449E-3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投入係数表!V20</f>
        <v>9.320078111130836E-4</v>
      </c>
      <c r="E20" s="77">
        <f t="shared" si="0"/>
        <v>9.3200781111308362E-2</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3.368400182462831E-4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投入係数表!V21</f>
        <v>1.2870584058228298E-3</v>
      </c>
      <c r="E21" s="77">
        <f t="shared" si="0"/>
        <v>0.12870584058228299</v>
      </c>
      <c r="F21" s="76">
        <f>分析係数表!C24</f>
        <v>1</v>
      </c>
      <c r="G21" s="77">
        <f t="shared" si="1"/>
        <v>0.12870584058228299</v>
      </c>
      <c r="H21" s="77">
        <v>0.17747727238899871</v>
      </c>
      <c r="I21" s="77">
        <f t="shared" si="2"/>
        <v>0.17747727238899871</v>
      </c>
      <c r="J21" s="76">
        <f>分析係数表!G24</f>
        <v>0.20831345678476951</v>
      </c>
      <c r="K21" s="78">
        <f t="shared" si="3"/>
        <v>3.6970904112084452E-2</v>
      </c>
      <c r="L21" s="79"/>
      <c r="M21" s="80"/>
      <c r="N21" s="81">
        <f>分析係数表!H24</f>
        <v>3.2557993926681905E-4</v>
      </c>
      <c r="O21" s="82">
        <f t="shared" si="4"/>
        <v>4.3789202372016807E-3</v>
      </c>
      <c r="P21" s="76">
        <f>分析係数表!C24</f>
        <v>1</v>
      </c>
      <c r="Q21" s="82">
        <f t="shared" si="5"/>
        <v>4.3789202372016807E-3</v>
      </c>
      <c r="R21" s="83">
        <v>2.3105197138748979E-2</v>
      </c>
      <c r="S21" s="84">
        <f t="shared" si="6"/>
        <v>0.20058246952774769</v>
      </c>
      <c r="T21" s="85">
        <f>分析係数表!F24</f>
        <v>0.39224380935860187</v>
      </c>
      <c r="U21" s="86">
        <f t="shared" si="7"/>
        <v>7.867723193811943E-2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投入係数表!V22</f>
        <v>0.32203088940173974</v>
      </c>
      <c r="E22" s="77">
        <f t="shared" si="0"/>
        <v>32.203088940173977</v>
      </c>
      <c r="F22" s="76">
        <f>分析係数表!C25</f>
        <v>5.3881637957861162E-2</v>
      </c>
      <c r="G22" s="77">
        <f t="shared" si="1"/>
        <v>1.7351551793992572</v>
      </c>
      <c r="H22" s="77">
        <v>1.7944748771321342</v>
      </c>
      <c r="I22" s="77">
        <f t="shared" si="2"/>
        <v>1.7944748771321342</v>
      </c>
      <c r="J22" s="76">
        <f>分析係数表!G25</f>
        <v>0.19694753074216123</v>
      </c>
      <c r="K22" s="78">
        <f t="shared" si="3"/>
        <v>0.35341739603001698</v>
      </c>
      <c r="L22" s="79"/>
      <c r="M22" s="80"/>
      <c r="N22" s="81">
        <f>分析係数表!H25</f>
        <v>5.0793601101962874E-4</v>
      </c>
      <c r="O22" s="82">
        <f t="shared" si="4"/>
        <v>6.8315366200574299E-3</v>
      </c>
      <c r="P22" s="76">
        <f>分析係数表!C25</f>
        <v>5.3881637957861162E-2</v>
      </c>
      <c r="Q22" s="82">
        <f t="shared" si="5"/>
        <v>3.6809438285780494E-4</v>
      </c>
      <c r="R22" s="83">
        <v>3.1897692371203323E-3</v>
      </c>
      <c r="S22" s="84">
        <f t="shared" si="6"/>
        <v>1.7976646463692545</v>
      </c>
      <c r="T22" s="85">
        <f>分析係数表!F25</f>
        <v>0.35040132853584277</v>
      </c>
      <c r="U22" s="86">
        <f t="shared" si="7"/>
        <v>0.6299040803497028</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投入係数表!V23</f>
        <v>1.9305876087342445E-2</v>
      </c>
      <c r="E23" s="77">
        <f t="shared" si="0"/>
        <v>1.9305876087342446</v>
      </c>
      <c r="F23" s="76">
        <f>分析係数表!C26</f>
        <v>0.84177658262309296</v>
      </c>
      <c r="G23" s="77">
        <f t="shared" si="1"/>
        <v>1.6251234397348013</v>
      </c>
      <c r="H23" s="77">
        <v>1.885380630128711</v>
      </c>
      <c r="I23" s="77">
        <f t="shared" si="2"/>
        <v>1.885380630128711</v>
      </c>
      <c r="J23" s="76">
        <f>分析係数表!G26</f>
        <v>0.19643330946147433</v>
      </c>
      <c r="K23" s="78">
        <f t="shared" si="3"/>
        <v>0.37035155677074255</v>
      </c>
      <c r="L23" s="79"/>
      <c r="M23" s="80"/>
      <c r="N23" s="81">
        <f>分析係数表!H26</f>
        <v>1.0240897849294056E-2</v>
      </c>
      <c r="O23" s="82">
        <f t="shared" si="4"/>
        <v>0.13773598871101922</v>
      </c>
      <c r="P23" s="76">
        <f>分析係数表!C26</f>
        <v>0.84177658262309296</v>
      </c>
      <c r="Q23" s="82">
        <f t="shared" si="5"/>
        <v>0.11594292988137467</v>
      </c>
      <c r="R23" s="83">
        <v>0.1379574637036457</v>
      </c>
      <c r="S23" s="84">
        <f t="shared" si="6"/>
        <v>2.0233380938323569</v>
      </c>
      <c r="T23" s="85">
        <f>分析係数表!F26</f>
        <v>0.3347664275567348</v>
      </c>
      <c r="U23" s="86">
        <f t="shared" si="7"/>
        <v>0.67734566541171159</v>
      </c>
      <c r="V23" s="87">
        <f>分析係数表!D26</f>
        <v>2.4426781877736947E-2</v>
      </c>
      <c r="W23" s="88">
        <f t="shared" si="8"/>
        <v>0</v>
      </c>
      <c r="X23" s="76">
        <f>分析係数表!E26</f>
        <v>2.6814750460805146E-2</v>
      </c>
      <c r="Y23" s="89">
        <f t="shared" si="9"/>
        <v>0</v>
      </c>
    </row>
    <row r="24" spans="1:25" x14ac:dyDescent="0.2">
      <c r="A24" s="6" t="s">
        <v>12</v>
      </c>
      <c r="B24" s="5" t="s">
        <v>366</v>
      </c>
      <c r="C24" s="75">
        <f>最終需要_まとめ!C25</f>
        <v>100</v>
      </c>
      <c r="D24" s="76">
        <f>投入係数表!V24</f>
        <v>2.6761938576247115E-2</v>
      </c>
      <c r="E24" s="77">
        <f t="shared" si="0"/>
        <v>2.6761938576247113</v>
      </c>
      <c r="F24" s="76">
        <f>分析係数表!C27</f>
        <v>0.24324710590252963</v>
      </c>
      <c r="G24" s="77">
        <f t="shared" si="1"/>
        <v>0.65097641070133749</v>
      </c>
      <c r="H24" s="77">
        <v>0.65677450253642899</v>
      </c>
      <c r="I24" s="77">
        <f t="shared" si="2"/>
        <v>100.65677450253644</v>
      </c>
      <c r="J24" s="76">
        <f>分析係数表!G27</f>
        <v>0.17095686135274277</v>
      </c>
      <c r="K24" s="78">
        <f t="shared" si="3"/>
        <v>17.207966242844414</v>
      </c>
      <c r="L24" s="79"/>
      <c r="M24" s="80"/>
      <c r="N24" s="81">
        <f>分析係数表!H27</f>
        <v>1.1085370816767366E-2</v>
      </c>
      <c r="O24" s="82">
        <f t="shared" si="4"/>
        <v>0.14909381307626104</v>
      </c>
      <c r="P24" s="76">
        <f>分析係数表!C27</f>
        <v>0.24324710590252963</v>
      </c>
      <c r="Q24" s="82">
        <f t="shared" si="5"/>
        <v>3.6266638538773224E-2</v>
      </c>
      <c r="R24" s="83">
        <v>3.7079529989158158E-2</v>
      </c>
      <c r="S24" s="84">
        <f t="shared" si="6"/>
        <v>100.69385403252559</v>
      </c>
      <c r="T24" s="85">
        <f>分析係数表!F27</f>
        <v>0.32207527072607844</v>
      </c>
      <c r="U24" s="86">
        <f t="shared" si="7"/>
        <v>32.431000297977903</v>
      </c>
      <c r="V24" s="87">
        <f>分析係数表!D27</f>
        <v>2.1036747736552459E-2</v>
      </c>
      <c r="W24" s="88">
        <f t="shared" si="8"/>
        <v>2</v>
      </c>
      <c r="X24" s="76">
        <f>分析係数表!E27</f>
        <v>2.4276584413278891E-2</v>
      </c>
      <c r="Y24" s="89">
        <f t="shared" si="9"/>
        <v>2</v>
      </c>
    </row>
    <row r="25" spans="1:25" x14ac:dyDescent="0.2">
      <c r="A25" s="6" t="s">
        <v>13</v>
      </c>
      <c r="B25" s="5" t="s">
        <v>192</v>
      </c>
      <c r="C25" s="90"/>
      <c r="D25" s="76">
        <f>投入係数表!V25</f>
        <v>0</v>
      </c>
      <c r="E25" s="77">
        <f t="shared" si="0"/>
        <v>0</v>
      </c>
      <c r="F25" s="76">
        <f>分析係数表!C28</f>
        <v>6.4266243880729879E-2</v>
      </c>
      <c r="G25" s="77">
        <f t="shared" si="1"/>
        <v>0</v>
      </c>
      <c r="H25" s="77">
        <v>8.1371867139274079E-3</v>
      </c>
      <c r="I25" s="77">
        <f t="shared" si="2"/>
        <v>8.1371867139274079E-3</v>
      </c>
      <c r="J25" s="76">
        <f>分析係数表!G28</f>
        <v>0.12485076971410619</v>
      </c>
      <c r="K25" s="78">
        <f t="shared" si="3"/>
        <v>1.0159340245412354E-3</v>
      </c>
      <c r="L25" s="79"/>
      <c r="M25" s="80"/>
      <c r="N25" s="81">
        <f>分析係数表!H28</f>
        <v>2.0224305794696803E-2</v>
      </c>
      <c r="O25" s="82">
        <f t="shared" si="4"/>
        <v>0.27200884098444378</v>
      </c>
      <c r="P25" s="76">
        <f>分析係数表!C28</f>
        <v>6.4266243880729879E-2</v>
      </c>
      <c r="Q25" s="82">
        <f t="shared" si="5"/>
        <v>1.7480986512420936E-2</v>
      </c>
      <c r="R25" s="83">
        <v>2.0081652744242916E-2</v>
      </c>
      <c r="S25" s="84">
        <f t="shared" si="6"/>
        <v>2.8218839458170324E-2</v>
      </c>
      <c r="T25" s="85">
        <f>分析係数表!F28</f>
        <v>0.21344643418158971</v>
      </c>
      <c r="U25" s="86">
        <f t="shared" si="7"/>
        <v>6.0232106590891983E-3</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投入係数表!V26</f>
        <v>7.7667317592756968E-3</v>
      </c>
      <c r="E26" s="77">
        <f t="shared" si="0"/>
        <v>0.77667317592756968</v>
      </c>
      <c r="F26" s="76">
        <f>分析係数表!C29</f>
        <v>0.2704472217012498</v>
      </c>
      <c r="G26" s="77">
        <f t="shared" si="1"/>
        <v>0.21004910259949722</v>
      </c>
      <c r="H26" s="77">
        <v>0.25100443418846757</v>
      </c>
      <c r="I26" s="77">
        <f t="shared" si="2"/>
        <v>0.25100443418846757</v>
      </c>
      <c r="J26" s="76">
        <f>分析係数表!G29</f>
        <v>0.25613918980110767</v>
      </c>
      <c r="K26" s="78">
        <f t="shared" si="3"/>
        <v>6.4292072409519535E-2</v>
      </c>
      <c r="L26" s="79"/>
      <c r="M26" s="80"/>
      <c r="N26" s="81">
        <f>分析係数表!H29</f>
        <v>1.0092978117271389E-2</v>
      </c>
      <c r="O26" s="82">
        <f t="shared" si="4"/>
        <v>0.1357465273532521</v>
      </c>
      <c r="P26" s="76">
        <f>分析係数表!C29</f>
        <v>0.2704472217012498</v>
      </c>
      <c r="Q26" s="82">
        <f t="shared" si="5"/>
        <v>3.6712271178279743E-2</v>
      </c>
      <c r="R26" s="83">
        <v>5.7759533931284017E-2</v>
      </c>
      <c r="S26" s="84">
        <f t="shared" si="6"/>
        <v>0.3087639681197516</v>
      </c>
      <c r="T26" s="85">
        <f>分析係数表!F29</f>
        <v>0.41878853321258142</v>
      </c>
      <c r="U26" s="86">
        <f t="shared" si="7"/>
        <v>0.12930680931776703</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投入係数表!V27</f>
        <v>1.5977276761938576E-3</v>
      </c>
      <c r="E27" s="77">
        <f t="shared" si="0"/>
        <v>0.15977276761938575</v>
      </c>
      <c r="F27" s="76">
        <f>分析係数表!C30</f>
        <v>1</v>
      </c>
      <c r="G27" s="77">
        <f t="shared" si="1"/>
        <v>0.15977276761938575</v>
      </c>
      <c r="H27" s="77">
        <v>0.22222666051201087</v>
      </c>
      <c r="I27" s="77">
        <f t="shared" si="2"/>
        <v>0.22222666051201087</v>
      </c>
      <c r="J27" s="76">
        <f>分析係数表!G30</f>
        <v>0.34447816919378449</v>
      </c>
      <c r="K27" s="78">
        <f t="shared" si="3"/>
        <v>7.6552233159226185E-2</v>
      </c>
      <c r="L27" s="79"/>
      <c r="M27" s="80"/>
      <c r="N27" s="81">
        <f>分析係数表!H30</f>
        <v>0</v>
      </c>
      <c r="O27" s="82">
        <f t="shared" si="4"/>
        <v>0</v>
      </c>
      <c r="P27" s="76">
        <f>分析係数表!C30</f>
        <v>1</v>
      </c>
      <c r="Q27" s="82">
        <f t="shared" si="5"/>
        <v>0</v>
      </c>
      <c r="R27" s="83">
        <v>5.4484141698384683E-2</v>
      </c>
      <c r="S27" s="84">
        <f t="shared" si="6"/>
        <v>0.27671080221039557</v>
      </c>
      <c r="T27" s="85">
        <f>分析係数表!F30</f>
        <v>0.44033965000872966</v>
      </c>
      <c r="U27" s="86">
        <f t="shared" si="7"/>
        <v>0.12184673779896039</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投入係数表!V28</f>
        <v>5.5476655423397836E-3</v>
      </c>
      <c r="E28" s="77">
        <f t="shared" si="0"/>
        <v>0.55476655423397836</v>
      </c>
      <c r="F28" s="76">
        <f>分析係数表!C31</f>
        <v>1</v>
      </c>
      <c r="G28" s="77">
        <f t="shared" si="1"/>
        <v>0.55476655423397836</v>
      </c>
      <c r="H28" s="77">
        <v>0.8776197871725363</v>
      </c>
      <c r="I28" s="77">
        <f t="shared" si="2"/>
        <v>0.8776197871725363</v>
      </c>
      <c r="J28" s="76">
        <f>分析係数表!G31</f>
        <v>7.060016576471162E-2</v>
      </c>
      <c r="K28" s="78">
        <f t="shared" si="3"/>
        <v>6.1960102452771997E-2</v>
      </c>
      <c r="L28" s="79"/>
      <c r="M28" s="80"/>
      <c r="N28" s="81">
        <f>分析係数表!H31</f>
        <v>2.2204395329180102E-2</v>
      </c>
      <c r="O28" s="82">
        <f t="shared" si="4"/>
        <v>0.29864025492704055</v>
      </c>
      <c r="P28" s="76">
        <f>分析係数表!C31</f>
        <v>1</v>
      </c>
      <c r="Q28" s="82">
        <f t="shared" si="5"/>
        <v>0.29864025492704055</v>
      </c>
      <c r="R28" s="83">
        <v>0.45383088239119124</v>
      </c>
      <c r="S28" s="84">
        <f t="shared" si="6"/>
        <v>1.3314506695637276</v>
      </c>
      <c r="T28" s="85">
        <f>分析係数表!F31</f>
        <v>0.30864414216761737</v>
      </c>
      <c r="U28" s="86">
        <f t="shared" si="7"/>
        <v>0.41094444974599648</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投入係数表!V29</f>
        <v>2.662879460323096E-4</v>
      </c>
      <c r="E29" s="77">
        <f t="shared" si="0"/>
        <v>2.6628794603230959E-2</v>
      </c>
      <c r="F29" s="76">
        <f>分析係数表!C32</f>
        <v>1</v>
      </c>
      <c r="G29" s="77">
        <f t="shared" si="1"/>
        <v>2.6628794603230959E-2</v>
      </c>
      <c r="H29" s="77">
        <v>5.6337040154017325E-2</v>
      </c>
      <c r="I29" s="77">
        <f t="shared" si="2"/>
        <v>5.6337040154017325E-2</v>
      </c>
      <c r="J29" s="76">
        <f>分析係数表!G32</f>
        <v>0.14032153145618437</v>
      </c>
      <c r="K29" s="78">
        <f t="shared" si="3"/>
        <v>7.905299752120263E-3</v>
      </c>
      <c r="L29" s="79"/>
      <c r="M29" s="80"/>
      <c r="N29" s="81">
        <f>分析係数表!H32</f>
        <v>6.2454997965125381E-3</v>
      </c>
      <c r="O29" s="82">
        <f t="shared" si="4"/>
        <v>8.3999479550166845E-2</v>
      </c>
      <c r="P29" s="76">
        <f>分析係数表!C32</f>
        <v>1</v>
      </c>
      <c r="Q29" s="82">
        <f t="shared" si="5"/>
        <v>8.3999479550166845E-2</v>
      </c>
      <c r="R29" s="83">
        <v>0.11919605862690218</v>
      </c>
      <c r="S29" s="84">
        <f t="shared" si="6"/>
        <v>0.17553309878091949</v>
      </c>
      <c r="T29" s="85">
        <f>分析係数表!F32</f>
        <v>0.48266889694266329</v>
      </c>
      <c r="U29" s="86">
        <f t="shared" si="7"/>
        <v>8.4724367165513972E-2</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投入係数表!V30</f>
        <v>2.2190662169359134E-4</v>
      </c>
      <c r="E30" s="77">
        <f t="shared" si="0"/>
        <v>2.2190662169359134E-2</v>
      </c>
      <c r="F30" s="76">
        <f>分析係数表!C33</f>
        <v>0.77670327534259886</v>
      </c>
      <c r="G30" s="77">
        <f t="shared" si="1"/>
        <v>1.723555998896234E-2</v>
      </c>
      <c r="H30" s="77">
        <v>4.3631151532542434E-2</v>
      </c>
      <c r="I30" s="77">
        <f t="shared" si="2"/>
        <v>4.3631151532542434E-2</v>
      </c>
      <c r="J30" s="76">
        <f>分析係数表!G33</f>
        <v>0.5074626865671642</v>
      </c>
      <c r="K30" s="78">
        <f t="shared" si="3"/>
        <v>2.2141181374723026E-2</v>
      </c>
      <c r="L30" s="79"/>
      <c r="M30" s="80"/>
      <c r="N30" s="81">
        <f>分析係数表!H33</f>
        <v>9.4934727483329676E-4</v>
      </c>
      <c r="O30" s="82">
        <f t="shared" si="4"/>
        <v>1.2768341941648168E-2</v>
      </c>
      <c r="P30" s="76">
        <f>分析係数表!C33</f>
        <v>0.77670327534259886</v>
      </c>
      <c r="Q30" s="82">
        <f t="shared" si="5"/>
        <v>9.9172130067724101E-3</v>
      </c>
      <c r="R30" s="83">
        <v>4.00503802115873E-2</v>
      </c>
      <c r="S30" s="84">
        <f t="shared" si="6"/>
        <v>8.3681531744129733E-2</v>
      </c>
      <c r="T30" s="85">
        <f>分析係数表!F33</f>
        <v>0.6450384062948854</v>
      </c>
      <c r="U30" s="86">
        <f t="shared" si="7"/>
        <v>5.3977801872548303E-2</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投入係数表!V31</f>
        <v>4.3715604473637495E-2</v>
      </c>
      <c r="E31" s="77">
        <f t="shared" si="0"/>
        <v>4.3715604473637493</v>
      </c>
      <c r="F31" s="76">
        <f>分析係数表!C34</f>
        <v>0.47532743082063433</v>
      </c>
      <c r="G31" s="77">
        <f t="shared" si="1"/>
        <v>2.0779225961225136</v>
      </c>
      <c r="H31" s="77">
        <v>2.3170699724507768</v>
      </c>
      <c r="I31" s="77">
        <f t="shared" si="2"/>
        <v>2.3170699724507768</v>
      </c>
      <c r="J31" s="76">
        <f>分析係数表!G34</f>
        <v>0.42481134980523871</v>
      </c>
      <c r="K31" s="78">
        <f t="shared" si="3"/>
        <v>0.98431762259000177</v>
      </c>
      <c r="L31" s="79"/>
      <c r="M31" s="80"/>
      <c r="N31" s="81">
        <f>分析係数表!H34</f>
        <v>0.15685204896221394</v>
      </c>
      <c r="O31" s="82">
        <f t="shared" si="4"/>
        <v>2.1095974555247605</v>
      </c>
      <c r="P31" s="76">
        <f>分析係数表!C34</f>
        <v>0.47532743082063433</v>
      </c>
      <c r="Q31" s="82">
        <f t="shared" si="5"/>
        <v>1.0027495386003318</v>
      </c>
      <c r="R31" s="83">
        <v>1.1117385560059565</v>
      </c>
      <c r="S31" s="84">
        <f t="shared" si="6"/>
        <v>3.4288085284567336</v>
      </c>
      <c r="T31" s="85">
        <f>分析係数表!F34</f>
        <v>0.69928666893120972</v>
      </c>
      <c r="U31" s="86">
        <f t="shared" si="7"/>
        <v>2.3977200942674322</v>
      </c>
      <c r="V31" s="87">
        <f>分析係数表!D34</f>
        <v>0.17669785175285158</v>
      </c>
      <c r="W31" s="88">
        <f t="shared" si="8"/>
        <v>1</v>
      </c>
      <c r="X31" s="76">
        <f>分析係数表!E34</f>
        <v>0.12938371624217065</v>
      </c>
      <c r="Y31" s="89">
        <f t="shared" si="9"/>
        <v>0</v>
      </c>
    </row>
    <row r="32" spans="1:25" x14ac:dyDescent="0.2">
      <c r="A32" s="6" t="s">
        <v>20</v>
      </c>
      <c r="B32" s="5" t="s">
        <v>37</v>
      </c>
      <c r="C32" s="90"/>
      <c r="D32" s="76">
        <f>投入係数表!V32</f>
        <v>6.124622758743121E-3</v>
      </c>
      <c r="E32" s="77">
        <f t="shared" si="0"/>
        <v>0.61246227587431212</v>
      </c>
      <c r="F32" s="76">
        <f>分析係数表!C35</f>
        <v>0.95011559485855634</v>
      </c>
      <c r="G32" s="77">
        <f t="shared" si="1"/>
        <v>0.58190995957074731</v>
      </c>
      <c r="H32" s="77">
        <v>0.79266862045079489</v>
      </c>
      <c r="I32" s="77">
        <f t="shared" si="2"/>
        <v>0.79266862045079489</v>
      </c>
      <c r="J32" s="76">
        <f>分析係数表!G35</f>
        <v>0.31372249083859299</v>
      </c>
      <c r="K32" s="78">
        <f t="shared" si="3"/>
        <v>0.24867797401741465</v>
      </c>
      <c r="L32" s="79"/>
      <c r="M32" s="80"/>
      <c r="N32" s="81">
        <f>分析係数表!H35</f>
        <v>5.8597345271264437E-2</v>
      </c>
      <c r="O32" s="82">
        <f t="shared" si="4"/>
        <v>0.78811090644117066</v>
      </c>
      <c r="P32" s="76">
        <f>分析係数表!C35</f>
        <v>0.95011559485855634</v>
      </c>
      <c r="Q32" s="82">
        <f t="shared" si="5"/>
        <v>0.74879646268786892</v>
      </c>
      <c r="R32" s="83">
        <v>1.0596139883835543</v>
      </c>
      <c r="S32" s="84">
        <f t="shared" si="6"/>
        <v>1.8522826088343491</v>
      </c>
      <c r="T32" s="85">
        <f>分析係数表!F35</f>
        <v>0.64312744830705182</v>
      </c>
      <c r="U32" s="86">
        <f t="shared" si="7"/>
        <v>1.1912537877631639</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投入係数表!V33</f>
        <v>1.8640156222261672E-3</v>
      </c>
      <c r="E33" s="77">
        <f t="shared" si="0"/>
        <v>0.18640156222261672</v>
      </c>
      <c r="F33" s="76">
        <f>分析係数表!C36</f>
        <v>0.97036286861890209</v>
      </c>
      <c r="G33" s="77">
        <f t="shared" si="1"/>
        <v>0.18087715463338314</v>
      </c>
      <c r="H33" s="77">
        <v>0.33561497830301568</v>
      </c>
      <c r="I33" s="77">
        <f t="shared" si="2"/>
        <v>0.33561497830301568</v>
      </c>
      <c r="J33" s="76">
        <f>分析係数表!G36</f>
        <v>5.6132677862763138E-2</v>
      </c>
      <c r="K33" s="78">
        <f t="shared" si="3"/>
        <v>1.883896746300142E-2</v>
      </c>
      <c r="L33" s="79"/>
      <c r="M33" s="80"/>
      <c r="N33" s="81">
        <f>分析係数表!H36</f>
        <v>0.19400338102244624</v>
      </c>
      <c r="O33" s="82">
        <f t="shared" si="4"/>
        <v>2.6092680438414111</v>
      </c>
      <c r="P33" s="76">
        <f>分析係数表!C36</f>
        <v>0.97036286861890209</v>
      </c>
      <c r="Q33" s="82">
        <f t="shared" si="5"/>
        <v>2.531936824017583</v>
      </c>
      <c r="R33" s="83">
        <v>2.7015876343172569</v>
      </c>
      <c r="S33" s="84">
        <f t="shared" si="6"/>
        <v>3.0372026126202725</v>
      </c>
      <c r="T33" s="85">
        <f>分析係数表!F36</f>
        <v>0.84161253999423258</v>
      </c>
      <c r="U33" s="86">
        <f t="shared" si="7"/>
        <v>2.5561478052844668</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投入係数表!V34</f>
        <v>1.9971595952423222E-2</v>
      </c>
      <c r="E34" s="77">
        <f t="shared" si="0"/>
        <v>1.9971595952423222</v>
      </c>
      <c r="F34" s="76">
        <f>分析係数表!C37</f>
        <v>0.51412455642849397</v>
      </c>
      <c r="G34" s="77">
        <f t="shared" si="1"/>
        <v>1.0267887910208695</v>
      </c>
      <c r="H34" s="77">
        <v>1.2560617814171469</v>
      </c>
      <c r="I34" s="77">
        <f t="shared" si="2"/>
        <v>1.2560617814171469</v>
      </c>
      <c r="J34" s="76">
        <f>分析係数表!G37</f>
        <v>0.38383420760226361</v>
      </c>
      <c r="K34" s="78">
        <f t="shared" si="3"/>
        <v>0.48211947856973819</v>
      </c>
      <c r="L34" s="79"/>
      <c r="M34" s="80"/>
      <c r="N34" s="81">
        <f>分析係数表!H37</f>
        <v>4.7982343549447456E-2</v>
      </c>
      <c r="O34" s="82">
        <f t="shared" si="4"/>
        <v>0.64534336995759767</v>
      </c>
      <c r="P34" s="76">
        <f>分析係数表!C37</f>
        <v>0.51412455642849397</v>
      </c>
      <c r="Q34" s="82">
        <f t="shared" si="5"/>
        <v>0.3317868738235194</v>
      </c>
      <c r="R34" s="83">
        <v>0.43602266609286916</v>
      </c>
      <c r="S34" s="84">
        <f t="shared" si="6"/>
        <v>1.6920844475100161</v>
      </c>
      <c r="T34" s="85">
        <f>分析係数表!F37</f>
        <v>0.64874544561874981</v>
      </c>
      <c r="U34" s="86">
        <f t="shared" si="7"/>
        <v>1.0977320789244414</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投入係数表!V35</f>
        <v>1.89508254926327E-2</v>
      </c>
      <c r="E35" s="77">
        <f t="shared" si="0"/>
        <v>1.8950825492632699</v>
      </c>
      <c r="F35" s="76">
        <f>分析係数表!C38</f>
        <v>0.46043954090550876</v>
      </c>
      <c r="G35" s="77">
        <f t="shared" si="1"/>
        <v>0.87257093896082116</v>
      </c>
      <c r="H35" s="77">
        <v>1.1352852871025712</v>
      </c>
      <c r="I35" s="77">
        <f t="shared" si="2"/>
        <v>1.1352852871025712</v>
      </c>
      <c r="J35" s="76">
        <f>分析係数表!G38</f>
        <v>0.15768289971091839</v>
      </c>
      <c r="K35" s="78">
        <f t="shared" si="3"/>
        <v>0.17901507606947592</v>
      </c>
      <c r="L35" s="79"/>
      <c r="M35" s="80"/>
      <c r="N35" s="81">
        <f>分析係数表!H38</f>
        <v>4.3205084055974702E-2</v>
      </c>
      <c r="O35" s="82">
        <f t="shared" si="4"/>
        <v>0.58109113647711907</v>
      </c>
      <c r="P35" s="76">
        <f>分析係数表!C38</f>
        <v>0.46043954090550876</v>
      </c>
      <c r="Q35" s="82">
        <f t="shared" si="5"/>
        <v>0.26755733610378502</v>
      </c>
      <c r="R35" s="83">
        <v>0.40141096384051839</v>
      </c>
      <c r="S35" s="84">
        <f t="shared" si="6"/>
        <v>1.5366962509430895</v>
      </c>
      <c r="T35" s="85">
        <f>分析係数表!F38</f>
        <v>0.51649988881476538</v>
      </c>
      <c r="U35" s="86">
        <f t="shared" si="7"/>
        <v>0.79370344275417248</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投入係数表!V36</f>
        <v>0</v>
      </c>
      <c r="E36" s="77">
        <f t="shared" si="0"/>
        <v>0</v>
      </c>
      <c r="F36" s="76">
        <f>分析係数表!C39</f>
        <v>1</v>
      </c>
      <c r="G36" s="77">
        <f t="shared" si="1"/>
        <v>0</v>
      </c>
      <c r="H36" s="77">
        <v>2.5948757864934353E-2</v>
      </c>
      <c r="I36" s="77">
        <f t="shared" si="2"/>
        <v>2.5948757864934353E-2</v>
      </c>
      <c r="J36" s="76">
        <f>分析係数表!G39</f>
        <v>0.35257837611217219</v>
      </c>
      <c r="K36" s="78">
        <f t="shared" si="3"/>
        <v>9.1489709101465096E-3</v>
      </c>
      <c r="L36" s="79"/>
      <c r="M36" s="80"/>
      <c r="N36" s="81">
        <f>分析係数表!H39</f>
        <v>3.7864320821463233E-3</v>
      </c>
      <c r="O36" s="82">
        <f t="shared" si="4"/>
        <v>5.0926000258609931E-2</v>
      </c>
      <c r="P36" s="76">
        <f>分析係数表!C39</f>
        <v>1</v>
      </c>
      <c r="Q36" s="82">
        <f t="shared" si="5"/>
        <v>5.0926000258609931E-2</v>
      </c>
      <c r="R36" s="83">
        <v>7.9860762674541855E-2</v>
      </c>
      <c r="S36" s="84">
        <f t="shared" si="6"/>
        <v>0.1058095205394762</v>
      </c>
      <c r="T36" s="85">
        <f>分析係数表!F39</f>
        <v>0.70335864349932453</v>
      </c>
      <c r="U36" s="86">
        <f t="shared" si="7"/>
        <v>7.4422040835959893E-2</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投入係数表!V37</f>
        <v>1.1982957571453933E-3</v>
      </c>
      <c r="E37" s="77">
        <f t="shared" si="0"/>
        <v>0.11982957571453932</v>
      </c>
      <c r="F37" s="76">
        <f>分析係数表!C40</f>
        <v>0.88524546011567695</v>
      </c>
      <c r="G37" s="77">
        <f t="shared" si="1"/>
        <v>0.10607858788888372</v>
      </c>
      <c r="H37" s="77">
        <v>0.11678028754691651</v>
      </c>
      <c r="I37" s="77">
        <f t="shared" si="2"/>
        <v>0.11678028754691651</v>
      </c>
      <c r="J37" s="76">
        <f>分析係数表!G40</f>
        <v>0.51249383412021698</v>
      </c>
      <c r="K37" s="78">
        <f t="shared" si="3"/>
        <v>5.984917731458067E-2</v>
      </c>
      <c r="L37" s="79"/>
      <c r="M37" s="80"/>
      <c r="N37" s="81">
        <f>分析係数表!H40</f>
        <v>3.2436684093541619E-2</v>
      </c>
      <c r="O37" s="82">
        <f t="shared" si="4"/>
        <v>0.43626045488178755</v>
      </c>
      <c r="P37" s="76">
        <f>分析係数表!C40</f>
        <v>0.88524546011567695</v>
      </c>
      <c r="Q37" s="82">
        <f t="shared" si="5"/>
        <v>0.38619758711210256</v>
      </c>
      <c r="R37" s="83">
        <v>0.38917603120605077</v>
      </c>
      <c r="S37" s="84">
        <f t="shared" si="6"/>
        <v>0.50595631875296732</v>
      </c>
      <c r="T37" s="85">
        <f>分析係数表!F40</f>
        <v>0.70839968994433089</v>
      </c>
      <c r="U37" s="86">
        <f t="shared" si="7"/>
        <v>0.35841929932997707</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投入係数表!V38</f>
        <v>0</v>
      </c>
      <c r="E38" s="77">
        <f t="shared" si="0"/>
        <v>0</v>
      </c>
      <c r="F38" s="76">
        <f>分析係数表!C41</f>
        <v>0.76732784646536523</v>
      </c>
      <c r="G38" s="77">
        <f t="shared" si="1"/>
        <v>0</v>
      </c>
      <c r="H38" s="77">
        <v>2.1257260831280874E-3</v>
      </c>
      <c r="I38" s="77">
        <f t="shared" si="2"/>
        <v>2.1257260831280874E-3</v>
      </c>
      <c r="J38" s="76">
        <f>分析係数表!G41</f>
        <v>0.44330293713737212</v>
      </c>
      <c r="K38" s="78">
        <f t="shared" si="3"/>
        <v>9.423406162002028E-4</v>
      </c>
      <c r="L38" s="79"/>
      <c r="M38" s="80"/>
      <c r="N38" s="81">
        <f>分析係数表!H41</f>
        <v>5.3196318442225214E-2</v>
      </c>
      <c r="O38" s="82">
        <f t="shared" si="4"/>
        <v>0.71546925125624572</v>
      </c>
      <c r="P38" s="76">
        <f>分析係数表!C41</f>
        <v>0.76732784646536523</v>
      </c>
      <c r="Q38" s="82">
        <f t="shared" si="5"/>
        <v>0.54899947977864239</v>
      </c>
      <c r="R38" s="83">
        <v>0.55906284016427654</v>
      </c>
      <c r="S38" s="84">
        <f t="shared" si="6"/>
        <v>0.56118856624740465</v>
      </c>
      <c r="T38" s="85">
        <f>分析係数表!F41</f>
        <v>0.5479013319521201</v>
      </c>
      <c r="U38" s="86">
        <f t="shared" si="7"/>
        <v>0.30747596292325358</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投入係数表!V39</f>
        <v>6.65719865080774E-4</v>
      </c>
      <c r="E39" s="77">
        <f>$C$24*D39</f>
        <v>6.6571986508077399E-2</v>
      </c>
      <c r="F39" s="76">
        <f>分析係数表!C42</f>
        <v>0.61896115066660296</v>
      </c>
      <c r="G39" s="77">
        <f>E39*F39</f>
        <v>4.1205473371201153E-2</v>
      </c>
      <c r="H39" s="77">
        <v>5.1952571162913623E-2</v>
      </c>
      <c r="I39" s="77">
        <f>C39+H39</f>
        <v>5.1952571162913623E-2</v>
      </c>
      <c r="J39" s="76">
        <f>分析係数表!G42</f>
        <v>0.48521299417713759</v>
      </c>
      <c r="K39" s="78">
        <f t="shared" si="3"/>
        <v>2.5208062609158133E-2</v>
      </c>
      <c r="L39" s="79"/>
      <c r="M39" s="80"/>
      <c r="N39" s="81">
        <f>分析係数表!H42</f>
        <v>1.2030804871176784E-2</v>
      </c>
      <c r="O39" s="82">
        <f t="shared" si="4"/>
        <v>0.16180952376505825</v>
      </c>
      <c r="P39" s="76">
        <f>分析係数表!C42</f>
        <v>0.61896115066660296</v>
      </c>
      <c r="Q39" s="82">
        <f>O39*P39</f>
        <v>0.10015380901843549</v>
      </c>
      <c r="R39" s="83">
        <v>0.10820373446141926</v>
      </c>
      <c r="S39" s="84">
        <f>I39+R39</f>
        <v>0.16015630562433289</v>
      </c>
      <c r="T39" s="85">
        <f>分析係数表!F42</f>
        <v>0.55654305853509045</v>
      </c>
      <c r="U39" s="86">
        <f>S39*T39</f>
        <v>8.9133880175846933E-2</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投入係数表!V40</f>
        <v>3.4084857092135629E-2</v>
      </c>
      <c r="E40" s="77">
        <f>$C$24*D40</f>
        <v>3.4084857092135628</v>
      </c>
      <c r="F40" s="76">
        <f>分析係数表!C43</f>
        <v>0.5789580681381028</v>
      </c>
      <c r="G40" s="77">
        <f>E40*F40</f>
        <v>1.9733703014826156</v>
      </c>
      <c r="H40" s="77">
        <v>2.699395871349056</v>
      </c>
      <c r="I40" s="77">
        <f>C40+H40</f>
        <v>2.699395871349056</v>
      </c>
      <c r="J40" s="76">
        <f>分析係数表!G43</f>
        <v>0.34272082878953108</v>
      </c>
      <c r="K40" s="78">
        <f t="shared" si="3"/>
        <v>0.92513919025978686</v>
      </c>
      <c r="L40" s="79"/>
      <c r="M40" s="80"/>
      <c r="N40" s="81">
        <f>分析係数表!H43</f>
        <v>3.3445512318817892E-2</v>
      </c>
      <c r="O40" s="82">
        <f t="shared" si="4"/>
        <v>0.44982879186677066</v>
      </c>
      <c r="P40" s="76">
        <f>分析係数表!C43</f>
        <v>0.5789580681381028</v>
      </c>
      <c r="Q40" s="82">
        <f>O40*P40</f>
        <v>0.26043200833208224</v>
      </c>
      <c r="R40" s="83">
        <v>0.62981590863773596</v>
      </c>
      <c r="S40" s="84">
        <f>I40+R40</f>
        <v>3.329211779986792</v>
      </c>
      <c r="T40" s="85">
        <f>分析係数表!F43</f>
        <v>0.5990685205379862</v>
      </c>
      <c r="U40" s="86">
        <f>S40*T40</f>
        <v>1.994425975594323</v>
      </c>
      <c r="V40" s="87">
        <f>分析係数表!D43</f>
        <v>0.10839694656488549</v>
      </c>
      <c r="W40" s="88">
        <f>ROUND(S40*V40,0)</f>
        <v>0</v>
      </c>
      <c r="X40" s="76">
        <f>分析係数表!E43</f>
        <v>8.9508360596146849E-2</v>
      </c>
      <c r="Y40" s="89">
        <f>ROUND(S40*X40,0)</f>
        <v>0</v>
      </c>
    </row>
    <row r="41" spans="1:25" x14ac:dyDescent="0.2">
      <c r="A41" s="6" t="s">
        <v>341</v>
      </c>
      <c r="B41" s="5" t="s">
        <v>42</v>
      </c>
      <c r="C41" s="90"/>
      <c r="D41" s="76">
        <f>投入係数表!V41</f>
        <v>1.7752529735487306E-4</v>
      </c>
      <c r="E41" s="77">
        <f>$C$24*D41</f>
        <v>1.7752529735487306E-2</v>
      </c>
      <c r="F41" s="76">
        <f>分析係数表!C44</f>
        <v>0.63630612597919289</v>
      </c>
      <c r="G41" s="77">
        <f>E41*F41</f>
        <v>1.1296043422318354E-2</v>
      </c>
      <c r="H41" s="77">
        <v>2.0214510961936463E-2</v>
      </c>
      <c r="I41" s="77">
        <f>C41+H41</f>
        <v>2.0214510961936463E-2</v>
      </c>
      <c r="J41" s="76">
        <f>分析係数表!G44</f>
        <v>0.27264053101016389</v>
      </c>
      <c r="K41" s="78">
        <f t="shared" si="3"/>
        <v>5.5112950027731361E-3</v>
      </c>
      <c r="L41" s="79"/>
      <c r="M41" s="80"/>
      <c r="N41" s="81">
        <f>分析係数表!H44</f>
        <v>0.11349043608928404</v>
      </c>
      <c r="O41" s="82">
        <f t="shared" si="4"/>
        <v>1.5264010689336021</v>
      </c>
      <c r="P41" s="76">
        <f>分析係数表!C44</f>
        <v>0.63630612597919289</v>
      </c>
      <c r="Q41" s="82">
        <f>O41*P41</f>
        <v>0.97125835086363932</v>
      </c>
      <c r="R41" s="83">
        <v>0.99031625919239075</v>
      </c>
      <c r="S41" s="84">
        <f>I41+R41</f>
        <v>1.0105307701543271</v>
      </c>
      <c r="T41" s="85">
        <f>分析係数表!F44</f>
        <v>0.52896909354905619</v>
      </c>
      <c r="U41" s="86">
        <f>S41*T41</f>
        <v>0.53453954549196403</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投入係数表!V42</f>
        <v>9.320078111130836E-4</v>
      </c>
      <c r="E42" s="77">
        <f>$C$24*D42</f>
        <v>9.3200781111308362E-2</v>
      </c>
      <c r="F42" s="76">
        <f>分析係数表!C45</f>
        <v>1</v>
      </c>
      <c r="G42" s="77">
        <f>E42*F42</f>
        <v>9.3200781111308362E-2</v>
      </c>
      <c r="H42" s="77">
        <v>0.12227689702754144</v>
      </c>
      <c r="I42" s="77">
        <f>C42+H42</f>
        <v>0.12227689702754144</v>
      </c>
      <c r="J42" s="76">
        <f>分析係数表!G45</f>
        <v>0</v>
      </c>
      <c r="K42" s="78">
        <f t="shared" si="3"/>
        <v>0</v>
      </c>
      <c r="L42" s="79"/>
      <c r="M42" s="80"/>
      <c r="N42" s="81">
        <f>分析係数表!H45</f>
        <v>0</v>
      </c>
      <c r="O42" s="82">
        <f t="shared" si="4"/>
        <v>0</v>
      </c>
      <c r="P42" s="76">
        <f>分析係数表!C45</f>
        <v>1</v>
      </c>
      <c r="Q42" s="82">
        <f>O42*P42</f>
        <v>0</v>
      </c>
      <c r="R42" s="83">
        <v>1.9189343868814476E-2</v>
      </c>
      <c r="S42" s="84">
        <f>I42+R42</f>
        <v>0.1414662408963559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2.2190662169359133E-3</v>
      </c>
      <c r="E43" s="77">
        <f>$C$24*D43</f>
        <v>0.22190662169359132</v>
      </c>
      <c r="F43" s="76">
        <f>分析係数表!C46</f>
        <v>0.4351527731358511</v>
      </c>
      <c r="G43" s="77">
        <f>E43*F43</f>
        <v>9.6563281807174481E-2</v>
      </c>
      <c r="H43" s="77">
        <v>0.13685334051166079</v>
      </c>
      <c r="I43" s="77">
        <f>C43+H43</f>
        <v>0.13685334051166079</v>
      </c>
      <c r="J43" s="76">
        <f>分析係数表!G46</f>
        <v>9.2768120033880526E-3</v>
      </c>
      <c r="K43" s="78">
        <f t="shared" si="3"/>
        <v>1.2695627119623273E-3</v>
      </c>
      <c r="L43" s="79"/>
      <c r="M43" s="80"/>
      <c r="N43" s="81">
        <f>分析係数表!H46</f>
        <v>2.189916413611746E-2</v>
      </c>
      <c r="O43" s="82">
        <f t="shared" si="4"/>
        <v>0.29453501720466402</v>
      </c>
      <c r="P43" s="76">
        <f>分析係数表!C46</f>
        <v>0.4351527731358511</v>
      </c>
      <c r="Q43" s="82">
        <f>O43*P43</f>
        <v>0.12816772952222516</v>
      </c>
      <c r="R43" s="83">
        <v>0.15260148150993413</v>
      </c>
      <c r="S43" s="84">
        <f>I43+R43</f>
        <v>0.28945482202159489</v>
      </c>
      <c r="T43" s="85">
        <f>分析係数表!F46</f>
        <v>0.31347557778405194</v>
      </c>
      <c r="U43" s="86">
        <f>S43*T43</f>
        <v>9.0737017575599377E-2</v>
      </c>
      <c r="V43" s="87">
        <f>分析係数表!D46</f>
        <v>1.6940265397491227E-3</v>
      </c>
      <c r="W43" s="88">
        <f>ROUND(S43*V43,0)</f>
        <v>0</v>
      </c>
      <c r="X43" s="76">
        <f>分析係数表!E46</f>
        <v>4.8400758278546365E-3</v>
      </c>
      <c r="Y43" s="89">
        <f>ROUND(S43*X43,0)</f>
        <v>0</v>
      </c>
    </row>
    <row r="44" spans="1:25" x14ac:dyDescent="0.2">
      <c r="A44" s="3">
        <v>37</v>
      </c>
      <c r="B44" s="14" t="s">
        <v>151</v>
      </c>
      <c r="C44" s="197">
        <f>SUM(C5:C43)</f>
        <v>100</v>
      </c>
      <c r="D44" s="92">
        <f>投入係数表!V44</f>
        <v>0.65995029291674068</v>
      </c>
      <c r="E44" s="91">
        <f>SUM(E5:E43)</f>
        <v>65.995029291674072</v>
      </c>
      <c r="F44" s="92">
        <f>分析係数表!C47</f>
        <v>0.50215200620282352</v>
      </c>
      <c r="G44" s="91">
        <f>SUM(G5:G43)</f>
        <v>13.643301229630744</v>
      </c>
      <c r="H44" s="91">
        <f>SUM(H5:H43)</f>
        <v>16.790035252807112</v>
      </c>
      <c r="I44" s="91">
        <f>SUM(I5:I43)</f>
        <v>116.79003525280713</v>
      </c>
      <c r="J44" s="92">
        <f>分析係数表!G47</f>
        <v>0.20854392305328981</v>
      </c>
      <c r="K44" s="93">
        <f>SUM(K5:K43)</f>
        <v>21.439321272929767</v>
      </c>
      <c r="L44" s="94">
        <f>最終需要_まとめ!$L$33</f>
        <v>0.62733333333333341</v>
      </c>
      <c r="M44" s="91">
        <f>K44*L44</f>
        <v>13.449600878551276</v>
      </c>
      <c r="N44" s="95">
        <f>分析係数表!H47</f>
        <v>1</v>
      </c>
      <c r="O44" s="96">
        <f>SUM(O5:O43)</f>
        <v>13.449600878551275</v>
      </c>
      <c r="P44" s="92">
        <f>分析係数表!C47</f>
        <v>0.50215200620282352</v>
      </c>
      <c r="Q44" s="96">
        <f>SUM(Q5:Q43)</f>
        <v>8.0825951621753465</v>
      </c>
      <c r="R44" s="91">
        <f>SUM(R7:R43)</f>
        <v>9.7713679849292401</v>
      </c>
      <c r="S44" s="97">
        <f>SUM(S5:S43)</f>
        <v>126.5803362314511</v>
      </c>
      <c r="T44" s="98">
        <f>分析係数表!F47</f>
        <v>0.44541069554230517</v>
      </c>
      <c r="U44" s="99">
        <f>SUM(U5:U43)</f>
        <v>46.756693239743946</v>
      </c>
      <c r="V44" s="100">
        <f>分析係数表!D47</f>
        <v>5.4742347785855433E-2</v>
      </c>
      <c r="W44" s="101">
        <f>SUM(W5:W43)</f>
        <v>3</v>
      </c>
      <c r="X44" s="92">
        <f>分析係数表!E47</f>
        <v>4.5721861365849166E-2</v>
      </c>
      <c r="Y44" s="102">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207</v>
      </c>
      <c r="S2" s="3" t="s">
        <v>153</v>
      </c>
      <c r="U2" s="64" t="s">
        <v>210</v>
      </c>
      <c r="W2" s="3" t="s">
        <v>130</v>
      </c>
      <c r="Y2" s="3" t="s">
        <v>154</v>
      </c>
    </row>
    <row r="3" spans="1:25" ht="44" x14ac:dyDescent="0.2">
      <c r="B3" s="65"/>
      <c r="C3" s="66" t="s">
        <v>228</v>
      </c>
      <c r="D3" s="66" t="s">
        <v>237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8.4659786601364306E-2</v>
      </c>
      <c r="G5" s="77">
        <f t="shared" ref="G5:G38" si="1">E5*F5</f>
        <v>0</v>
      </c>
      <c r="H5" s="77">
        <f t="array" ref="H5:H43">MMULT(逆行列係数!C5:AO43,'21'!G5:G43)</f>
        <v>6.2146936536164289E-4</v>
      </c>
      <c r="I5" s="77">
        <f t="shared" ref="I5:I38" si="2">C5+H5</f>
        <v>6.2146936536164289E-4</v>
      </c>
      <c r="J5" s="76">
        <f>分析係数表!G8</f>
        <v>0.11977611940298508</v>
      </c>
      <c r="K5" s="78">
        <f t="shared" ref="K5:K38" si="3">I5*J5</f>
        <v>7.4437188910853492E-5</v>
      </c>
      <c r="L5" s="79" t="s">
        <v>184</v>
      </c>
      <c r="M5" s="80" t="s">
        <v>184</v>
      </c>
      <c r="N5" s="81">
        <f>分析係数表!H8</f>
        <v>1.0788748708637261E-2</v>
      </c>
      <c r="O5" s="82">
        <f t="shared" ref="O5:O43" si="4">$M$44*N5</f>
        <v>0.11073523057033202</v>
      </c>
      <c r="P5" s="76">
        <f>分析係数表!C8</f>
        <v>8.4659786601364306E-2</v>
      </c>
      <c r="Q5" s="82">
        <f t="shared" ref="Q5:Q38" si="5">O5*P5</f>
        <v>9.3748209893371823E-3</v>
      </c>
      <c r="R5" s="83">
        <f t="array" ref="R5:R43">MMULT(逆行列係数!C5:AO43,'21'!Q5:Q43)</f>
        <v>1.2170690982940664E-2</v>
      </c>
      <c r="S5" s="84">
        <f t="shared" ref="S5:S38" si="6">I5+R5</f>
        <v>1.2792160348302307E-2</v>
      </c>
      <c r="T5" s="85">
        <f>分析係数表!F8</f>
        <v>0.4513681592039801</v>
      </c>
      <c r="U5" s="86">
        <f t="shared" ref="U5:U38" si="7">S5*T5</f>
        <v>5.7739738686553577E-3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投入係数表!W6</f>
        <v>0</v>
      </c>
      <c r="E6" s="77">
        <f t="shared" si="0"/>
        <v>0</v>
      </c>
      <c r="F6" s="76">
        <f>分析係数表!C9</f>
        <v>0.31916038751345532</v>
      </c>
      <c r="G6" s="77">
        <f t="shared" si="1"/>
        <v>0</v>
      </c>
      <c r="H6" s="77">
        <v>1.4891635480955532E-4</v>
      </c>
      <c r="I6" s="77">
        <f t="shared" si="2"/>
        <v>1.4891635480955532E-4</v>
      </c>
      <c r="J6" s="76">
        <f>分析係数表!G9</f>
        <v>0.24726134585289514</v>
      </c>
      <c r="K6" s="78">
        <f t="shared" si="3"/>
        <v>3.68212583097179E-5</v>
      </c>
      <c r="L6" s="79"/>
      <c r="M6" s="80"/>
      <c r="N6" s="81">
        <f>分析係数表!H9</f>
        <v>5.7211282597126128E-4</v>
      </c>
      <c r="O6" s="82">
        <f t="shared" si="4"/>
        <v>5.8721402645565976E-3</v>
      </c>
      <c r="P6" s="76">
        <f>分析係数表!C9</f>
        <v>0.31916038751345532</v>
      </c>
      <c r="Q6" s="82">
        <f t="shared" si="5"/>
        <v>1.8741545623692478E-3</v>
      </c>
      <c r="R6" s="83">
        <v>2.2778711760638704E-3</v>
      </c>
      <c r="S6" s="84">
        <f t="shared" si="6"/>
        <v>2.4267875308734256E-3</v>
      </c>
      <c r="T6" s="85">
        <f>分析係数表!F9</f>
        <v>0.67449139280125192</v>
      </c>
      <c r="U6" s="86">
        <f t="shared" si="7"/>
        <v>1.6368473017315281E-3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投入係数表!W7</f>
        <v>0</v>
      </c>
      <c r="E7" s="77">
        <f t="shared" si="0"/>
        <v>0</v>
      </c>
      <c r="F7" s="76">
        <f>分析係数表!C10</f>
        <v>0.62166360683519284</v>
      </c>
      <c r="G7" s="77">
        <f t="shared" si="1"/>
        <v>0</v>
      </c>
      <c r="H7" s="77">
        <v>3.2028849630634705E-4</v>
      </c>
      <c r="I7" s="77">
        <f t="shared" si="2"/>
        <v>3.2028849630634705E-4</v>
      </c>
      <c r="J7" s="76">
        <f>分析係数表!G10</f>
        <v>0.1793598233995585</v>
      </c>
      <c r="K7" s="78">
        <f t="shared" si="3"/>
        <v>5.7446888134416554E-5</v>
      </c>
      <c r="L7" s="79"/>
      <c r="M7" s="80"/>
      <c r="N7" s="81">
        <f>分析係数表!H10</f>
        <v>1.0737876843126819E-3</v>
      </c>
      <c r="O7" s="82">
        <f t="shared" si="4"/>
        <v>1.1021308403517992E-2</v>
      </c>
      <c r="P7" s="76">
        <f>分析係数表!C10</f>
        <v>0.62166360683519284</v>
      </c>
      <c r="Q7" s="82">
        <f t="shared" si="5"/>
        <v>6.8515463341740157E-3</v>
      </c>
      <c r="R7" s="83">
        <v>1.083362340754261E-2</v>
      </c>
      <c r="S7" s="84">
        <f t="shared" si="6"/>
        <v>1.1153911903848956E-2</v>
      </c>
      <c r="T7" s="85">
        <f>分析係数表!F10</f>
        <v>0.51894775570272256</v>
      </c>
      <c r="U7" s="86">
        <f t="shared" si="7"/>
        <v>5.7882975498082974E-3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投入係数表!W8</f>
        <v>9.4250706880301608E-5</v>
      </c>
      <c r="E8" s="77">
        <f t="shared" si="0"/>
        <v>9.4250706880301613E-3</v>
      </c>
      <c r="F8" s="76">
        <f>分析係数表!C11</f>
        <v>1.1338376983330734E-2</v>
      </c>
      <c r="G8" s="77">
        <f t="shared" si="1"/>
        <v>1.0686500455542634E-4</v>
      </c>
      <c r="H8" s="77">
        <v>9.3315748333919011E-3</v>
      </c>
      <c r="I8" s="77">
        <f t="shared" si="2"/>
        <v>9.3315748333919011E-3</v>
      </c>
      <c r="J8" s="76">
        <f>分析係数表!G11</f>
        <v>0.33809183916250296</v>
      </c>
      <c r="K8" s="78">
        <f t="shared" si="3"/>
        <v>3.154929297703995E-3</v>
      </c>
      <c r="L8" s="79"/>
      <c r="M8" s="80"/>
      <c r="N8" s="81">
        <f>分析係数表!H11</f>
        <v>-1.9566102119400181E-5</v>
      </c>
      <c r="O8" s="82">
        <f t="shared" si="4"/>
        <v>-2.0082559044311212E-4</v>
      </c>
      <c r="P8" s="76">
        <f>分析係数表!C11</f>
        <v>1.1338376983330734E-2</v>
      </c>
      <c r="Q8" s="82">
        <f t="shared" si="5"/>
        <v>-2.277036252343987E-6</v>
      </c>
      <c r="R8" s="83">
        <v>1.539703062209389E-3</v>
      </c>
      <c r="S8" s="84">
        <f t="shared" si="6"/>
        <v>1.087127789560129E-2</v>
      </c>
      <c r="T8" s="85">
        <f>分析係数表!F11</f>
        <v>0.55864858434451581</v>
      </c>
      <c r="U8" s="86">
        <f t="shared" si="7"/>
        <v>6.0732240063934876E-3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投入係数表!W9</f>
        <v>0</v>
      </c>
      <c r="E9" s="77">
        <f t="shared" si="0"/>
        <v>0</v>
      </c>
      <c r="F9" s="76">
        <f>分析係数表!C12</f>
        <v>8.477574226152873E-2</v>
      </c>
      <c r="G9" s="77">
        <f t="shared" si="1"/>
        <v>0</v>
      </c>
      <c r="H9" s="77">
        <v>2.8919628851828752E-4</v>
      </c>
      <c r="I9" s="77">
        <f t="shared" si="2"/>
        <v>2.8919628851828752E-4</v>
      </c>
      <c r="J9" s="76">
        <f>分析係数表!G12</f>
        <v>0.1365084958708076</v>
      </c>
      <c r="K9" s="78">
        <f t="shared" si="3"/>
        <v>3.9477750357051533E-5</v>
      </c>
      <c r="L9" s="79"/>
      <c r="M9" s="80"/>
      <c r="N9" s="81">
        <f>分析係数表!H12</f>
        <v>8.9702751776602072E-2</v>
      </c>
      <c r="O9" s="82">
        <f t="shared" si="4"/>
        <v>0.92070500194549176</v>
      </c>
      <c r="P9" s="76">
        <f>分析係数表!C12</f>
        <v>8.477574226152873E-2</v>
      </c>
      <c r="Q9" s="82">
        <f t="shared" si="5"/>
        <v>7.8053449943831316E-2</v>
      </c>
      <c r="R9" s="83">
        <v>8.8553438761873896E-2</v>
      </c>
      <c r="S9" s="84">
        <f t="shared" si="6"/>
        <v>8.884263505039218E-2</v>
      </c>
      <c r="T9" s="85">
        <f>分析係数表!F12</f>
        <v>0.34033278686012841</v>
      </c>
      <c r="U9" s="86">
        <f t="shared" si="7"/>
        <v>3.0236061578697297E-2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投入係数表!W10</f>
        <v>1.7593465284322966E-3</v>
      </c>
      <c r="E10" s="77">
        <f t="shared" si="0"/>
        <v>0.17593465284322965</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0.14615283170087925</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投入係数表!W11</f>
        <v>1.4137606032045241E-3</v>
      </c>
      <c r="E11" s="77">
        <f t="shared" si="0"/>
        <v>0.14137606032045241</v>
      </c>
      <c r="F11" s="76">
        <f>分析係数表!C14</f>
        <v>0.10751143043762246</v>
      </c>
      <c r="G11" s="77">
        <f t="shared" si="1"/>
        <v>1.5199542474687437E-2</v>
      </c>
      <c r="H11" s="77">
        <v>3.2449038711991292E-2</v>
      </c>
      <c r="I11" s="77">
        <f t="shared" si="2"/>
        <v>3.2449038711991292E-2</v>
      </c>
      <c r="J11" s="76">
        <f>分析係数表!G14</f>
        <v>0.16229985443959244</v>
      </c>
      <c r="K11" s="78">
        <f t="shared" si="3"/>
        <v>5.2664742596608867E-3</v>
      </c>
      <c r="L11" s="79"/>
      <c r="M11" s="80"/>
      <c r="N11" s="81">
        <f>分析係数表!H14</f>
        <v>1.1512694487055067E-3</v>
      </c>
      <c r="O11" s="82">
        <f t="shared" si="4"/>
        <v>1.1816577741672716E-2</v>
      </c>
      <c r="P11" s="76">
        <f>分析係数表!C14</f>
        <v>0.10751143043762246</v>
      </c>
      <c r="Q11" s="82">
        <f t="shared" si="5"/>
        <v>1.270417175884604E-3</v>
      </c>
      <c r="R11" s="83">
        <v>7.5257907717435459E-3</v>
      </c>
      <c r="S11" s="84">
        <f t="shared" si="6"/>
        <v>3.997482948373484E-2</v>
      </c>
      <c r="T11" s="85">
        <f>分析係数表!F14</f>
        <v>0.30163027656477437</v>
      </c>
      <c r="U11" s="86">
        <f t="shared" si="7"/>
        <v>1.2057618872808637E-2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投入係数表!W12</f>
        <v>1.0084825636192271E-2</v>
      </c>
      <c r="E12" s="77">
        <f t="shared" si="0"/>
        <v>1.0084825636192272</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8.4411012175048886E-2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投入係数表!W13</f>
        <v>1.9792648444863338E-3</v>
      </c>
      <c r="E13" s="77">
        <f t="shared" si="0"/>
        <v>0.19792648444863339</v>
      </c>
      <c r="F13" s="76">
        <f>分析係数表!C16</f>
        <v>7.3204631810756426E-2</v>
      </c>
      <c r="G13" s="77">
        <f t="shared" si="1"/>
        <v>1.4489135419659615E-2</v>
      </c>
      <c r="H13" s="77">
        <v>3.03937661169465E-2</v>
      </c>
      <c r="I13" s="77">
        <f t="shared" si="2"/>
        <v>3.03937661169465E-2</v>
      </c>
      <c r="J13" s="76">
        <f>分析係数表!G16</f>
        <v>3.3405954974582423E-2</v>
      </c>
      <c r="K13" s="78">
        <f t="shared" si="3"/>
        <v>1.0153327824107036E-3</v>
      </c>
      <c r="L13" s="79"/>
      <c r="M13" s="80"/>
      <c r="N13" s="81">
        <f>分析係数表!H16</f>
        <v>1.6620229784303289E-2</v>
      </c>
      <c r="O13" s="82">
        <f t="shared" si="4"/>
        <v>0.17058928954599714</v>
      </c>
      <c r="P13" s="76">
        <f>分析係数表!C16</f>
        <v>7.3204631810756426E-2</v>
      </c>
      <c r="Q13" s="82">
        <f t="shared" si="5"/>
        <v>1.2487926132073241E-2</v>
      </c>
      <c r="R13" s="83">
        <v>1.5945081816330021E-2</v>
      </c>
      <c r="S13" s="84">
        <f t="shared" si="6"/>
        <v>4.6338847933276521E-2</v>
      </c>
      <c r="T13" s="85">
        <f>分析係数表!F16</f>
        <v>0.2888106809675437</v>
      </c>
      <c r="U13" s="86">
        <f t="shared" si="7"/>
        <v>1.3383154226861047E-2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投入係数表!W14</f>
        <v>3.8108702481935285E-2</v>
      </c>
      <c r="E14" s="77">
        <f t="shared" si="0"/>
        <v>3.8108702481935284</v>
      </c>
      <c r="F14" s="76">
        <f>分析係数表!C17</f>
        <v>9.4677137870855188E-2</v>
      </c>
      <c r="G14" s="77">
        <f t="shared" si="1"/>
        <v>0.36080228789615881</v>
      </c>
      <c r="H14" s="77">
        <v>0.39969006794287287</v>
      </c>
      <c r="I14" s="77">
        <f t="shared" si="2"/>
        <v>0.39969006794287287</v>
      </c>
      <c r="J14" s="76">
        <f>分析係数表!G17</f>
        <v>0.22277835489659081</v>
      </c>
      <c r="K14" s="78">
        <f t="shared" si="3"/>
        <v>8.9042295804819829E-2</v>
      </c>
      <c r="L14" s="79"/>
      <c r="M14" s="80"/>
      <c r="N14" s="81">
        <f>分析係数表!H17</f>
        <v>2.9857871834204678E-3</v>
      </c>
      <c r="O14" s="82">
        <f t="shared" si="4"/>
        <v>3.0645985101618908E-2</v>
      </c>
      <c r="P14" s="76">
        <f>分析係数表!C17</f>
        <v>9.4677137870855188E-2</v>
      </c>
      <c r="Q14" s="82">
        <f t="shared" si="5"/>
        <v>2.9014741566541474E-3</v>
      </c>
      <c r="R14" s="83">
        <v>6.9015863007420393E-3</v>
      </c>
      <c r="S14" s="84">
        <f t="shared" si="6"/>
        <v>0.40659165424361493</v>
      </c>
      <c r="T14" s="85">
        <f>分析係数表!F17</f>
        <v>0.35642648030975543</v>
      </c>
      <c r="U14" s="86">
        <f t="shared" si="7"/>
        <v>0.1449200322453727</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投入係数表!W15</f>
        <v>5.8435438265786992E-3</v>
      </c>
      <c r="E15" s="77">
        <f t="shared" si="0"/>
        <v>0.58435438265786988</v>
      </c>
      <c r="F15" s="76">
        <f>分析係数表!C18</f>
        <v>9.0734209682590605E-2</v>
      </c>
      <c r="G15" s="77">
        <f t="shared" si="1"/>
        <v>5.3020933085019956E-2</v>
      </c>
      <c r="H15" s="77">
        <v>6.1056544414148768E-2</v>
      </c>
      <c r="I15" s="77">
        <f t="shared" si="2"/>
        <v>6.1056544414148768E-2</v>
      </c>
      <c r="J15" s="76">
        <f>分析係数表!G18</f>
        <v>0.21565293431791682</v>
      </c>
      <c r="K15" s="78">
        <f t="shared" si="3"/>
        <v>1.3167022962223395E-2</v>
      </c>
      <c r="L15" s="79"/>
      <c r="M15" s="80"/>
      <c r="N15" s="81">
        <f>分析係数表!H18</f>
        <v>4.3984597564411608E-4</v>
      </c>
      <c r="O15" s="82">
        <f t="shared" si="4"/>
        <v>4.5145592731611599E-3</v>
      </c>
      <c r="P15" s="76">
        <f>分析係数表!C18</f>
        <v>9.0734209682590605E-2</v>
      </c>
      <c r="Q15" s="82">
        <f t="shared" si="5"/>
        <v>4.0962496771548851E-4</v>
      </c>
      <c r="R15" s="83">
        <v>1.1851596718828177E-3</v>
      </c>
      <c r="S15" s="84">
        <f t="shared" si="6"/>
        <v>6.2241704086031586E-2</v>
      </c>
      <c r="T15" s="85">
        <f>分析係数表!F18</f>
        <v>0.45924018655266224</v>
      </c>
      <c r="U15" s="86">
        <f t="shared" si="7"/>
        <v>2.8583891795824747E-2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投入係数表!W16</f>
        <v>5.5042412818096138E-2</v>
      </c>
      <c r="E16" s="77">
        <f t="shared" si="0"/>
        <v>5.5042412818096143</v>
      </c>
      <c r="F16" s="76">
        <f>分析係数表!C19</f>
        <v>0.38367313932924796</v>
      </c>
      <c r="G16" s="77">
        <f t="shared" si="1"/>
        <v>2.1118295322175387</v>
      </c>
      <c r="H16" s="77">
        <v>2.8406195615364109</v>
      </c>
      <c r="I16" s="77">
        <f t="shared" si="2"/>
        <v>2.8406195615364109</v>
      </c>
      <c r="J16" s="76">
        <f>分析係数表!G19</f>
        <v>5.766363928853338E-2</v>
      </c>
      <c r="K16" s="78">
        <f t="shared" si="3"/>
        <v>0.16380046175238744</v>
      </c>
      <c r="L16" s="79"/>
      <c r="M16" s="80"/>
      <c r="N16" s="81">
        <f>分析係数表!H19</f>
        <v>-1.1191810412296904E-4</v>
      </c>
      <c r="O16" s="82">
        <f t="shared" si="4"/>
        <v>-1.1487223773346013E-3</v>
      </c>
      <c r="P16" s="76">
        <f>分析係数表!C19</f>
        <v>0.38367313932924796</v>
      </c>
      <c r="Q16" s="82">
        <f t="shared" si="5"/>
        <v>-4.4073392072972343E-4</v>
      </c>
      <c r="R16" s="83">
        <v>3.9340689521641893E-3</v>
      </c>
      <c r="S16" s="84">
        <f t="shared" si="6"/>
        <v>2.844553630488575</v>
      </c>
      <c r="T16" s="85">
        <f>分析係数表!F19</f>
        <v>0.24005843022564122</v>
      </c>
      <c r="U16" s="86">
        <f t="shared" si="7"/>
        <v>0.68285907922773603</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投入係数表!W17</f>
        <v>2.4787935909519321E-2</v>
      </c>
      <c r="E17" s="77">
        <f t="shared" si="0"/>
        <v>2.4787935909519323</v>
      </c>
      <c r="F17" s="76">
        <f>分析係数表!C20</f>
        <v>5.6760594962254274E-2</v>
      </c>
      <c r="G17" s="77">
        <f t="shared" si="1"/>
        <v>0.14069779901105442</v>
      </c>
      <c r="H17" s="77">
        <v>0.1644038374524345</v>
      </c>
      <c r="I17" s="77">
        <f t="shared" si="2"/>
        <v>0.1644038374524345</v>
      </c>
      <c r="J17" s="76">
        <f>分析係数表!G20</f>
        <v>0.10000544691976687</v>
      </c>
      <c r="K17" s="78">
        <f t="shared" si="3"/>
        <v>1.644127923975542E-2</v>
      </c>
      <c r="L17" s="79"/>
      <c r="M17" s="80"/>
      <c r="N17" s="81">
        <f>分析係数表!H20</f>
        <v>5.4785085934320511E-4</v>
      </c>
      <c r="O17" s="82">
        <f t="shared" si="4"/>
        <v>5.6231165324071393E-3</v>
      </c>
      <c r="P17" s="76">
        <f>分析係数表!C20</f>
        <v>5.6760594962254274E-2</v>
      </c>
      <c r="Q17" s="82">
        <f t="shared" si="5"/>
        <v>3.1917143992151738E-4</v>
      </c>
      <c r="R17" s="83">
        <v>1.0670857345582273E-3</v>
      </c>
      <c r="S17" s="84">
        <f t="shared" si="6"/>
        <v>0.16547092318699272</v>
      </c>
      <c r="T17" s="85">
        <f>分析係数表!F20</f>
        <v>0.22277901846505802</v>
      </c>
      <c r="U17" s="86">
        <f t="shared" si="7"/>
        <v>3.6863449852105247E-2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投入係数表!W18</f>
        <v>1.0304743952246308E-2</v>
      </c>
      <c r="E18" s="77">
        <f t="shared" si="0"/>
        <v>1.0304743952246307</v>
      </c>
      <c r="F18" s="76">
        <f>分析係数表!C21</f>
        <v>0.13737850556345566</v>
      </c>
      <c r="G18" s="77">
        <f t="shared" si="1"/>
        <v>0.14156503243736554</v>
      </c>
      <c r="H18" s="77">
        <v>0.16655723245281745</v>
      </c>
      <c r="I18" s="77">
        <f t="shared" si="2"/>
        <v>0.16655723245281745</v>
      </c>
      <c r="J18" s="76">
        <f>分析係数表!G21</f>
        <v>0.2851571527617287</v>
      </c>
      <c r="K18" s="78">
        <f t="shared" si="3"/>
        <v>4.7494986178118821E-2</v>
      </c>
      <c r="L18" s="79"/>
      <c r="M18" s="80"/>
      <c r="N18" s="81">
        <f>分析係数表!H21</f>
        <v>9.156935791879285E-4</v>
      </c>
      <c r="O18" s="82">
        <f t="shared" si="4"/>
        <v>9.3986376327376466E-3</v>
      </c>
      <c r="P18" s="76">
        <f>分析係数表!C21</f>
        <v>0.13737850556345566</v>
      </c>
      <c r="Q18" s="82">
        <f t="shared" si="5"/>
        <v>1.2911707923179525E-3</v>
      </c>
      <c r="R18" s="83">
        <v>3.9735197777052682E-3</v>
      </c>
      <c r="S18" s="84">
        <f t="shared" si="6"/>
        <v>0.17053075223052272</v>
      </c>
      <c r="T18" s="85">
        <f>分析係数表!F21</f>
        <v>0.4258002079963023</v>
      </c>
      <c r="U18" s="86">
        <f t="shared" si="7"/>
        <v>7.2612029769522468E-2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投入係数表!W19</f>
        <v>8.1055607917059382E-3</v>
      </c>
      <c r="E19" s="77">
        <f t="shared" si="0"/>
        <v>0.8105560791705938</v>
      </c>
      <c r="F19" s="76">
        <f>分析係数表!C22</f>
        <v>5.5142937219730959E-2</v>
      </c>
      <c r="G19" s="77">
        <f t="shared" si="1"/>
        <v>4.4696442986775331E-2</v>
      </c>
      <c r="H19" s="77">
        <v>5.0406024794592642E-2</v>
      </c>
      <c r="I19" s="77">
        <f t="shared" si="2"/>
        <v>5.0406024794592642E-2</v>
      </c>
      <c r="J19" s="76">
        <f>分析係数表!G22</f>
        <v>0.19463487332339791</v>
      </c>
      <c r="K19" s="78">
        <f t="shared" si="3"/>
        <v>9.8107702506315935E-3</v>
      </c>
      <c r="L19" s="79"/>
      <c r="M19" s="80"/>
      <c r="N19" s="81">
        <f>分析係数表!H22</f>
        <v>4.3045424662680399E-5</v>
      </c>
      <c r="O19" s="82">
        <f t="shared" si="4"/>
        <v>4.4181629897484666E-4</v>
      </c>
      <c r="P19" s="76">
        <f>分析係数表!C22</f>
        <v>5.5142937219730959E-2</v>
      </c>
      <c r="Q19" s="82">
        <f t="shared" si="5"/>
        <v>2.4363048437023852E-5</v>
      </c>
      <c r="R19" s="83">
        <v>5.1068858617298171E-4</v>
      </c>
      <c r="S19" s="84">
        <f t="shared" si="6"/>
        <v>5.0916713380765623E-2</v>
      </c>
      <c r="T19" s="85">
        <f>分析係数表!F22</f>
        <v>0.4128663686040735</v>
      </c>
      <c r="U19" s="86">
        <f t="shared" si="7"/>
        <v>2.102179855477114E-2</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投入係数表!W20</f>
        <v>9.42507068803016E-4</v>
      </c>
      <c r="E20" s="77">
        <f t="shared" si="0"/>
        <v>9.4250706880301599E-2</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2.5705675576718351E-4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投入係数表!W21</f>
        <v>3.7700282752120643E-4</v>
      </c>
      <c r="E21" s="77">
        <f t="shared" si="0"/>
        <v>3.7700282752120645E-2</v>
      </c>
      <c r="F21" s="76">
        <f>分析係数表!C24</f>
        <v>1</v>
      </c>
      <c r="G21" s="77">
        <f t="shared" si="1"/>
        <v>3.7700282752120645E-2</v>
      </c>
      <c r="H21" s="77">
        <v>7.3523938678472817E-2</v>
      </c>
      <c r="I21" s="77">
        <f t="shared" si="2"/>
        <v>7.3523938678472817E-2</v>
      </c>
      <c r="J21" s="76">
        <f>分析係数表!G24</f>
        <v>0.20831345678476951</v>
      </c>
      <c r="K21" s="78">
        <f t="shared" si="3"/>
        <v>1.5316025822544091E-2</v>
      </c>
      <c r="L21" s="79"/>
      <c r="M21" s="80"/>
      <c r="N21" s="81">
        <f>分析係数表!H24</f>
        <v>3.2557993926681905E-4</v>
      </c>
      <c r="O21" s="82">
        <f t="shared" si="4"/>
        <v>3.3417378249733856E-3</v>
      </c>
      <c r="P21" s="76">
        <f>分析係数表!C24</f>
        <v>1</v>
      </c>
      <c r="Q21" s="82">
        <f t="shared" si="5"/>
        <v>3.3417378249733856E-3</v>
      </c>
      <c r="R21" s="83">
        <v>1.7632545707515743E-2</v>
      </c>
      <c r="S21" s="84">
        <f t="shared" si="6"/>
        <v>9.1156484385988557E-2</v>
      </c>
      <c r="T21" s="85">
        <f>分析係数表!F24</f>
        <v>0.39224380935860187</v>
      </c>
      <c r="U21" s="86">
        <f t="shared" si="7"/>
        <v>3.5755566683298066E-2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投入係数表!W22</f>
        <v>1.1121583411875588E-2</v>
      </c>
      <c r="E22" s="77">
        <f t="shared" si="0"/>
        <v>1.1121583411875589</v>
      </c>
      <c r="F22" s="76">
        <f>分析係数表!C25</f>
        <v>5.3881637957861162E-2</v>
      </c>
      <c r="G22" s="77">
        <f t="shared" si="1"/>
        <v>5.9924913091683477E-2</v>
      </c>
      <c r="H22" s="77">
        <v>9.500313310855249E-2</v>
      </c>
      <c r="I22" s="77">
        <f t="shared" si="2"/>
        <v>9.500313310855249E-2</v>
      </c>
      <c r="J22" s="76">
        <f>分析係数表!G25</f>
        <v>0.19694753074216123</v>
      </c>
      <c r="K22" s="78">
        <f t="shared" si="3"/>
        <v>1.8710632478498277E-2</v>
      </c>
      <c r="L22" s="79"/>
      <c r="M22" s="80"/>
      <c r="N22" s="81">
        <f>分析係数表!H25</f>
        <v>5.0793601101962874E-4</v>
      </c>
      <c r="O22" s="82">
        <f t="shared" si="4"/>
        <v>5.2134323279031903E-3</v>
      </c>
      <c r="P22" s="76">
        <f>分析係数表!C25</f>
        <v>5.3881637957861162E-2</v>
      </c>
      <c r="Q22" s="82">
        <f t="shared" si="5"/>
        <v>2.8090827320988903E-4</v>
      </c>
      <c r="R22" s="83">
        <v>2.4342467857860128E-3</v>
      </c>
      <c r="S22" s="84">
        <f t="shared" si="6"/>
        <v>9.7437379894338497E-2</v>
      </c>
      <c r="T22" s="85">
        <f>分析係数表!F25</f>
        <v>0.35040132853584277</v>
      </c>
      <c r="U22" s="86">
        <f t="shared" si="7"/>
        <v>3.4142187364027826E-2</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投入係数表!W23</f>
        <v>3.289349670122526E-2</v>
      </c>
      <c r="E23" s="77">
        <f t="shared" si="0"/>
        <v>3.289349670122526</v>
      </c>
      <c r="F23" s="76">
        <f>分析係数表!C26</f>
        <v>0.84177658262309296</v>
      </c>
      <c r="G23" s="77">
        <f t="shared" si="1"/>
        <v>2.7688975243681382</v>
      </c>
      <c r="H23" s="77">
        <v>3.1997491885283207</v>
      </c>
      <c r="I23" s="77">
        <f t="shared" si="2"/>
        <v>3.1997491885283207</v>
      </c>
      <c r="J23" s="76">
        <f>分析係数表!G26</f>
        <v>0.19643330946147433</v>
      </c>
      <c r="K23" s="78">
        <f t="shared" si="3"/>
        <v>0.62853732254928496</v>
      </c>
      <c r="L23" s="79"/>
      <c r="M23" s="80"/>
      <c r="N23" s="81">
        <f>分析係数表!H26</f>
        <v>1.0240897849294056E-2</v>
      </c>
      <c r="O23" s="82">
        <f t="shared" si="4"/>
        <v>0.10511211403792489</v>
      </c>
      <c r="P23" s="76">
        <f>分析係数表!C26</f>
        <v>0.84177658262309296</v>
      </c>
      <c r="Q23" s="82">
        <f t="shared" si="5"/>
        <v>8.8480916147133257E-2</v>
      </c>
      <c r="R23" s="83">
        <v>0.10528113090054278</v>
      </c>
      <c r="S23" s="84">
        <f t="shared" si="6"/>
        <v>3.3050303194288633</v>
      </c>
      <c r="T23" s="85">
        <f>分析係数表!F26</f>
        <v>0.3347664275567348</v>
      </c>
      <c r="U23" s="86">
        <f t="shared" si="7"/>
        <v>1.1064131930018946</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投入係数表!W24</f>
        <v>6.471881872447377E-3</v>
      </c>
      <c r="E24" s="77">
        <f t="shared" si="0"/>
        <v>0.6471881872447377</v>
      </c>
      <c r="F24" s="76">
        <f>分析係数表!C27</f>
        <v>0.24324710590252963</v>
      </c>
      <c r="G24" s="77">
        <f t="shared" si="1"/>
        <v>0.15742665352158688</v>
      </c>
      <c r="H24" s="77">
        <v>0.16448079626776035</v>
      </c>
      <c r="I24" s="77">
        <f t="shared" si="2"/>
        <v>0.16448079626776035</v>
      </c>
      <c r="J24" s="76">
        <f>分析係数表!G27</f>
        <v>0.17095686135274277</v>
      </c>
      <c r="K24" s="78">
        <f t="shared" si="3"/>
        <v>2.8119120682736237E-2</v>
      </c>
      <c r="L24" s="79"/>
      <c r="M24" s="80"/>
      <c r="N24" s="81">
        <f>分析係数表!H27</f>
        <v>1.1085370816767366E-2</v>
      </c>
      <c r="O24" s="82">
        <f t="shared" si="4"/>
        <v>0.11377974652144959</v>
      </c>
      <c r="P24" s="76">
        <f>分析係数表!C27</f>
        <v>0.24324710590252963</v>
      </c>
      <c r="Q24" s="82">
        <f t="shared" si="5"/>
        <v>2.7676594051666024E-2</v>
      </c>
      <c r="R24" s="83">
        <v>2.8296945636120716E-2</v>
      </c>
      <c r="S24" s="84">
        <f t="shared" si="6"/>
        <v>0.19277774190388108</v>
      </c>
      <c r="T24" s="85">
        <f>分析係数表!F27</f>
        <v>0.32207527072607844</v>
      </c>
      <c r="U24" s="86">
        <f t="shared" si="7"/>
        <v>6.2088943413654576E-2</v>
      </c>
      <c r="V24" s="87">
        <f>分析係数表!D27</f>
        <v>2.1036747736552459E-2</v>
      </c>
      <c r="W24" s="167">
        <f t="shared" si="8"/>
        <v>0</v>
      </c>
      <c r="X24" s="76">
        <f>分析係数表!E27</f>
        <v>2.4276584413278891E-2</v>
      </c>
      <c r="Y24" s="166">
        <f t="shared" si="9"/>
        <v>0</v>
      </c>
    </row>
    <row r="25" spans="1:25" x14ac:dyDescent="0.2">
      <c r="A25" s="6" t="s">
        <v>13</v>
      </c>
      <c r="B25" s="5" t="s">
        <v>192</v>
      </c>
      <c r="C25" s="75">
        <f>最終需要_まとめ!C26</f>
        <v>100</v>
      </c>
      <c r="D25" s="76">
        <f>投入係数表!W25</f>
        <v>0.46694941878730756</v>
      </c>
      <c r="E25" s="77">
        <f t="shared" si="0"/>
        <v>46.694941878730759</v>
      </c>
      <c r="F25" s="76">
        <f>分析係数表!C28</f>
        <v>6.4266243880729879E-2</v>
      </c>
      <c r="G25" s="77">
        <f t="shared" si="1"/>
        <v>3.0009085227750179</v>
      </c>
      <c r="H25" s="77">
        <v>3.0996639933046573</v>
      </c>
      <c r="I25" s="77">
        <f t="shared" si="2"/>
        <v>103.09966399330466</v>
      </c>
      <c r="J25" s="76">
        <f>分析係数表!G28</f>
        <v>0.12485076971410619</v>
      </c>
      <c r="K25" s="78">
        <f t="shared" si="3"/>
        <v>12.872072406829806</v>
      </c>
      <c r="L25" s="79"/>
      <c r="M25" s="80"/>
      <c r="N25" s="81">
        <f>分析係数表!H28</f>
        <v>2.0224305794696803E-2</v>
      </c>
      <c r="O25" s="82">
        <f t="shared" si="4"/>
        <v>0.20758136330561838</v>
      </c>
      <c r="P25" s="76">
        <f>分析係数表!C28</f>
        <v>6.4266243880729879E-2</v>
      </c>
      <c r="Q25" s="82">
        <f t="shared" si="5"/>
        <v>1.3340474519293263E-2</v>
      </c>
      <c r="R25" s="83">
        <v>1.532515207591491E-2</v>
      </c>
      <c r="S25" s="84">
        <f t="shared" si="6"/>
        <v>103.11498914538058</v>
      </c>
      <c r="T25" s="85">
        <f>分析係数表!F28</f>
        <v>0.21344643418158971</v>
      </c>
      <c r="U25" s="86">
        <f t="shared" si="7"/>
        <v>22.009526743754812</v>
      </c>
      <c r="V25" s="87">
        <f>分析係数表!D28</f>
        <v>9.0700596921143573E-2</v>
      </c>
      <c r="W25" s="167">
        <f t="shared" si="8"/>
        <v>9</v>
      </c>
      <c r="X25" s="76">
        <f>分析係数表!E28</f>
        <v>8.9632422243166823E-2</v>
      </c>
      <c r="Y25" s="166">
        <f t="shared" si="9"/>
        <v>9</v>
      </c>
    </row>
    <row r="26" spans="1:25" x14ac:dyDescent="0.2">
      <c r="A26" s="6" t="s">
        <v>14</v>
      </c>
      <c r="B26" s="5" t="s">
        <v>50</v>
      </c>
      <c r="C26" s="90"/>
      <c r="D26" s="76">
        <f>投入係数表!W26</f>
        <v>1.6022620169651271E-3</v>
      </c>
      <c r="E26" s="77">
        <f t="shared" si="0"/>
        <v>0.16022620169651272</v>
      </c>
      <c r="F26" s="76">
        <f>分析係数表!C29</f>
        <v>0.2704472217012498</v>
      </c>
      <c r="G26" s="77">
        <f t="shared" si="1"/>
        <v>4.333273109256594E-2</v>
      </c>
      <c r="H26" s="77">
        <v>7.8726023779185361E-2</v>
      </c>
      <c r="I26" s="77">
        <f t="shared" si="2"/>
        <v>7.8726023779185361E-2</v>
      </c>
      <c r="J26" s="76">
        <f>分析係数表!G29</f>
        <v>0.25613918980110767</v>
      </c>
      <c r="K26" s="78">
        <f t="shared" si="3"/>
        <v>2.0164819947063276E-2</v>
      </c>
      <c r="L26" s="79"/>
      <c r="M26" s="80"/>
      <c r="N26" s="81">
        <f>分析係数表!H29</f>
        <v>1.0092978117271389E-2</v>
      </c>
      <c r="O26" s="82">
        <f t="shared" si="4"/>
        <v>0.10359387257417495</v>
      </c>
      <c r="P26" s="76">
        <f>分析係数表!C29</f>
        <v>0.2704472217012498</v>
      </c>
      <c r="Q26" s="82">
        <f t="shared" si="5"/>
        <v>2.8016675022958914E-2</v>
      </c>
      <c r="R26" s="83">
        <v>4.4078724625126263E-2</v>
      </c>
      <c r="S26" s="84">
        <f t="shared" si="6"/>
        <v>0.12280474840431163</v>
      </c>
      <c r="T26" s="85">
        <f>分析係数表!F29</f>
        <v>0.41878853321258142</v>
      </c>
      <c r="U26" s="86">
        <f t="shared" si="7"/>
        <v>5.1429220455781764E-2</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投入係数表!W27</f>
        <v>6.2833804586867733E-4</v>
      </c>
      <c r="E27" s="77">
        <f t="shared" si="0"/>
        <v>6.2833804586867728E-2</v>
      </c>
      <c r="F27" s="76">
        <f>分析係数表!C30</f>
        <v>1</v>
      </c>
      <c r="G27" s="77">
        <f t="shared" si="1"/>
        <v>6.2833804586867728E-2</v>
      </c>
      <c r="H27" s="77">
        <v>0.13678240675483544</v>
      </c>
      <c r="I27" s="77">
        <f t="shared" si="2"/>
        <v>0.13678240675483544</v>
      </c>
      <c r="J27" s="76">
        <f>分析係数表!G30</f>
        <v>0.34447816919378449</v>
      </c>
      <c r="K27" s="78">
        <f t="shared" si="3"/>
        <v>4.7118553056825253E-2</v>
      </c>
      <c r="L27" s="79"/>
      <c r="M27" s="80"/>
      <c r="N27" s="81">
        <f>分析係数表!H30</f>
        <v>0</v>
      </c>
      <c r="O27" s="82">
        <f t="shared" si="4"/>
        <v>0</v>
      </c>
      <c r="P27" s="76">
        <f>分析係数表!C30</f>
        <v>1</v>
      </c>
      <c r="Q27" s="82">
        <f t="shared" si="5"/>
        <v>0</v>
      </c>
      <c r="R27" s="83">
        <v>4.1579135337494397E-2</v>
      </c>
      <c r="S27" s="84">
        <f t="shared" si="6"/>
        <v>0.17836154209232985</v>
      </c>
      <c r="T27" s="85">
        <f>分析係数表!F30</f>
        <v>0.44033965000872966</v>
      </c>
      <c r="U27" s="86">
        <f t="shared" si="7"/>
        <v>7.8539659019953828E-2</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投入係数表!W28</f>
        <v>1.2535344015080113E-2</v>
      </c>
      <c r="E28" s="77">
        <f t="shared" si="0"/>
        <v>1.2535344015080112</v>
      </c>
      <c r="F28" s="76">
        <f>分析係数表!C31</f>
        <v>1</v>
      </c>
      <c r="G28" s="77">
        <f t="shared" si="1"/>
        <v>1.2535344015080112</v>
      </c>
      <c r="H28" s="77">
        <v>1.7050825081318761</v>
      </c>
      <c r="I28" s="77">
        <f t="shared" si="2"/>
        <v>1.7050825081318761</v>
      </c>
      <c r="J28" s="76">
        <f>分析係数表!G31</f>
        <v>7.060016576471162E-2</v>
      </c>
      <c r="K28" s="78">
        <f t="shared" si="3"/>
        <v>0.12037910771662071</v>
      </c>
      <c r="L28" s="79"/>
      <c r="M28" s="80"/>
      <c r="N28" s="81">
        <f>分析係数表!H31</f>
        <v>2.2204395329180102E-2</v>
      </c>
      <c r="O28" s="82">
        <f t="shared" si="4"/>
        <v>0.22790491305846133</v>
      </c>
      <c r="P28" s="76">
        <f>分析係数表!C31</f>
        <v>1</v>
      </c>
      <c r="Q28" s="82">
        <f t="shared" si="5"/>
        <v>0.22790491305846133</v>
      </c>
      <c r="R28" s="83">
        <v>0.34633739453469808</v>
      </c>
      <c r="S28" s="84">
        <f t="shared" si="6"/>
        <v>2.051419902666574</v>
      </c>
      <c r="T28" s="85">
        <f>分析係数表!F31</f>
        <v>0.30864414216761737</v>
      </c>
      <c r="U28" s="86">
        <f t="shared" si="7"/>
        <v>0.63315873608410189</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投入係数表!W29</f>
        <v>3.4558592522777252E-4</v>
      </c>
      <c r="E29" s="77">
        <f t="shared" si="0"/>
        <v>3.4558592522777251E-2</v>
      </c>
      <c r="F29" s="76">
        <f>分析係数表!C32</f>
        <v>1</v>
      </c>
      <c r="G29" s="77">
        <f t="shared" si="1"/>
        <v>3.4558592522777251E-2</v>
      </c>
      <c r="H29" s="77">
        <v>6.0424323935772239E-2</v>
      </c>
      <c r="I29" s="77">
        <f t="shared" si="2"/>
        <v>6.0424323935772239E-2</v>
      </c>
      <c r="J29" s="76">
        <f>分析係数表!G32</f>
        <v>0.14032153145618437</v>
      </c>
      <c r="K29" s="78">
        <f t="shared" si="3"/>
        <v>8.4788336718721376E-3</v>
      </c>
      <c r="L29" s="79"/>
      <c r="M29" s="80"/>
      <c r="N29" s="81">
        <f>分析係数表!H32</f>
        <v>6.2454997965125381E-3</v>
      </c>
      <c r="O29" s="82">
        <f t="shared" si="4"/>
        <v>6.4103528469441381E-2</v>
      </c>
      <c r="P29" s="76">
        <f>分析係数表!C32</f>
        <v>1</v>
      </c>
      <c r="Q29" s="82">
        <f t="shared" si="5"/>
        <v>6.4103528469441381E-2</v>
      </c>
      <c r="R29" s="83">
        <v>9.0963515233108957E-2</v>
      </c>
      <c r="S29" s="84">
        <f t="shared" si="6"/>
        <v>0.15138783916888121</v>
      </c>
      <c r="T29" s="85">
        <f>分析係数表!F32</f>
        <v>0.48266889694266329</v>
      </c>
      <c r="U29" s="86">
        <f t="shared" si="7"/>
        <v>7.3070201342177205E-2</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投入係数表!W30</f>
        <v>3.4558592522777252E-4</v>
      </c>
      <c r="E30" s="77">
        <f t="shared" si="0"/>
        <v>3.4558592522777251E-2</v>
      </c>
      <c r="F30" s="76">
        <f>分析係数表!C33</f>
        <v>0.77670327534259886</v>
      </c>
      <c r="G30" s="77">
        <f t="shared" si="1"/>
        <v>2.6841772003671337E-2</v>
      </c>
      <c r="H30" s="77">
        <v>5.2096408568525779E-2</v>
      </c>
      <c r="I30" s="77">
        <f t="shared" si="2"/>
        <v>5.2096408568525779E-2</v>
      </c>
      <c r="J30" s="76">
        <f>分析係数表!G33</f>
        <v>0.5074626865671642</v>
      </c>
      <c r="K30" s="78">
        <f t="shared" si="3"/>
        <v>2.6436983452684724E-2</v>
      </c>
      <c r="L30" s="79"/>
      <c r="M30" s="80"/>
      <c r="N30" s="81">
        <f>分析係数表!H33</f>
        <v>9.4934727483329676E-4</v>
      </c>
      <c r="O30" s="82">
        <f t="shared" si="4"/>
        <v>9.7440576482997997E-3</v>
      </c>
      <c r="P30" s="76">
        <f>分析係数表!C33</f>
        <v>0.77670327534259886</v>
      </c>
      <c r="Q30" s="82">
        <f t="shared" si="5"/>
        <v>7.5682414905615556E-3</v>
      </c>
      <c r="R30" s="83">
        <v>3.0564126133330771E-2</v>
      </c>
      <c r="S30" s="84">
        <f t="shared" si="6"/>
        <v>8.2660534701856553E-2</v>
      </c>
      <c r="T30" s="85">
        <f>分析係数表!F33</f>
        <v>0.6450384062948854</v>
      </c>
      <c r="U30" s="86">
        <f t="shared" si="7"/>
        <v>5.3319219567568618E-2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投入係数表!W31</f>
        <v>4.0182218033301915E-2</v>
      </c>
      <c r="E31" s="77">
        <f t="shared" si="0"/>
        <v>4.0182218033301913</v>
      </c>
      <c r="F31" s="76">
        <f>分析係数表!C34</f>
        <v>0.47532743082063433</v>
      </c>
      <c r="G31" s="77">
        <f t="shared" si="1"/>
        <v>1.909971046244396</v>
      </c>
      <c r="H31" s="77">
        <v>2.190710632674651</v>
      </c>
      <c r="I31" s="77">
        <f t="shared" si="2"/>
        <v>2.190710632674651</v>
      </c>
      <c r="J31" s="76">
        <f>分析係数表!G34</f>
        <v>0.42481134980523871</v>
      </c>
      <c r="K31" s="78">
        <f t="shared" si="3"/>
        <v>0.93063874089920695</v>
      </c>
      <c r="L31" s="79"/>
      <c r="M31" s="80"/>
      <c r="N31" s="81">
        <f>分析係数表!H34</f>
        <v>0.15685204896221394</v>
      </c>
      <c r="O31" s="82">
        <f t="shared" si="4"/>
        <v>1.6099223622990171</v>
      </c>
      <c r="P31" s="76">
        <f>分析係数表!C34</f>
        <v>0.47532743082063433</v>
      </c>
      <c r="Q31" s="82">
        <f t="shared" si="5"/>
        <v>0.76524026029227821</v>
      </c>
      <c r="R31" s="83">
        <v>0.84841435395967213</v>
      </c>
      <c r="S31" s="84">
        <f t="shared" si="6"/>
        <v>3.0391249866343233</v>
      </c>
      <c r="T31" s="85">
        <f>分析係数表!F34</f>
        <v>0.69928666893120972</v>
      </c>
      <c r="U31" s="86">
        <f t="shared" si="7"/>
        <v>2.1252195883691232</v>
      </c>
      <c r="V31" s="87">
        <f>分析係数表!D34</f>
        <v>0.17669785175285158</v>
      </c>
      <c r="W31" s="167">
        <f t="shared" si="8"/>
        <v>1</v>
      </c>
      <c r="X31" s="76">
        <f>分析係数表!E34</f>
        <v>0.12938371624217065</v>
      </c>
      <c r="Y31" s="166">
        <f t="shared" si="9"/>
        <v>0</v>
      </c>
    </row>
    <row r="32" spans="1:25" x14ac:dyDescent="0.2">
      <c r="A32" s="6" t="s">
        <v>20</v>
      </c>
      <c r="B32" s="5" t="s">
        <v>37</v>
      </c>
      <c r="C32" s="90"/>
      <c r="D32" s="76">
        <f>投入係数表!W32</f>
        <v>3.832862079798932E-3</v>
      </c>
      <c r="E32" s="77">
        <f t="shared" si="0"/>
        <v>0.38328620797989321</v>
      </c>
      <c r="F32" s="76">
        <f>分析係数表!C35</f>
        <v>0.95011559485855634</v>
      </c>
      <c r="G32" s="77">
        <f t="shared" si="1"/>
        <v>0.36416620349589657</v>
      </c>
      <c r="H32" s="77">
        <v>0.54958388019706239</v>
      </c>
      <c r="I32" s="77">
        <f t="shared" si="2"/>
        <v>0.54958388019706239</v>
      </c>
      <c r="J32" s="76">
        <f>分析係数表!G35</f>
        <v>0.31372249083859299</v>
      </c>
      <c r="K32" s="78">
        <f t="shared" si="3"/>
        <v>0.1724168238201613</v>
      </c>
      <c r="L32" s="79"/>
      <c r="M32" s="80"/>
      <c r="N32" s="81">
        <f>分析係数表!H35</f>
        <v>5.8597345271264437E-2</v>
      </c>
      <c r="O32" s="82">
        <f t="shared" si="4"/>
        <v>0.60144051128264986</v>
      </c>
      <c r="P32" s="76">
        <f>分析係数表!C35</f>
        <v>0.95011559485855634</v>
      </c>
      <c r="Q32" s="82">
        <f t="shared" si="5"/>
        <v>0.57143800914934917</v>
      </c>
      <c r="R32" s="83">
        <v>0.80863590863556256</v>
      </c>
      <c r="S32" s="84">
        <f t="shared" si="6"/>
        <v>1.3582197888326251</v>
      </c>
      <c r="T32" s="85">
        <f>分析係数表!F35</f>
        <v>0.64312744830705182</v>
      </c>
      <c r="U32" s="86">
        <f t="shared" si="7"/>
        <v>0.87350842703206888</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投入係数表!W33</f>
        <v>3.7700282752120643E-4</v>
      </c>
      <c r="E33" s="77">
        <f t="shared" si="0"/>
        <v>3.7700282752120645E-2</v>
      </c>
      <c r="F33" s="76">
        <f>分析係数表!C36</f>
        <v>0.97036286861890209</v>
      </c>
      <c r="G33" s="77">
        <f t="shared" si="1"/>
        <v>3.6582954519091507E-2</v>
      </c>
      <c r="H33" s="77">
        <v>0.16058227089030888</v>
      </c>
      <c r="I33" s="77">
        <f t="shared" si="2"/>
        <v>0.16058227089030888</v>
      </c>
      <c r="J33" s="76">
        <f>分析係数表!G36</f>
        <v>5.6132677862763138E-2</v>
      </c>
      <c r="K33" s="78">
        <f t="shared" si="3"/>
        <v>9.0139128823566745E-3</v>
      </c>
      <c r="L33" s="79"/>
      <c r="M33" s="80"/>
      <c r="N33" s="81">
        <f>分析係数表!H36</f>
        <v>0.19400338102244624</v>
      </c>
      <c r="O33" s="82">
        <f t="shared" si="4"/>
        <v>1.9912419604087808</v>
      </c>
      <c r="P33" s="76">
        <f>分析係数表!C36</f>
        <v>0.97036286861890209</v>
      </c>
      <c r="Q33" s="82">
        <f t="shared" si="5"/>
        <v>1.9322272608165907</v>
      </c>
      <c r="R33" s="83">
        <v>2.0616949147371599</v>
      </c>
      <c r="S33" s="84">
        <f t="shared" si="6"/>
        <v>2.222277185627469</v>
      </c>
      <c r="T33" s="85">
        <f>分析係数表!F36</f>
        <v>0.84161253999423258</v>
      </c>
      <c r="U33" s="86">
        <f t="shared" si="7"/>
        <v>1.8702963467671689</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投入係数表!W34</f>
        <v>1.4546025761859881E-2</v>
      </c>
      <c r="E34" s="77">
        <f t="shared" si="0"/>
        <v>1.4546025761859882</v>
      </c>
      <c r="F34" s="76">
        <f>分析係数表!C37</f>
        <v>0.51412455642849397</v>
      </c>
      <c r="G34" s="77">
        <f t="shared" si="1"/>
        <v>0.7478469042613658</v>
      </c>
      <c r="H34" s="77">
        <v>0.98519495724709616</v>
      </c>
      <c r="I34" s="77">
        <f t="shared" si="2"/>
        <v>0.98519495724709616</v>
      </c>
      <c r="J34" s="76">
        <f>分析係数表!G37</f>
        <v>0.38383420760226361</v>
      </c>
      <c r="K34" s="78">
        <f t="shared" si="3"/>
        <v>0.3781515257486851</v>
      </c>
      <c r="L34" s="79"/>
      <c r="M34" s="80"/>
      <c r="N34" s="81">
        <f>分析係数表!H37</f>
        <v>4.7982343549447456E-2</v>
      </c>
      <c r="O34" s="82">
        <f t="shared" si="4"/>
        <v>0.49248861195545274</v>
      </c>
      <c r="P34" s="76">
        <f>分析係数表!C37</f>
        <v>0.51412455642849397</v>
      </c>
      <c r="Q34" s="82">
        <f t="shared" si="5"/>
        <v>0.25320048916768184</v>
      </c>
      <c r="R34" s="83">
        <v>0.33274719723130075</v>
      </c>
      <c r="S34" s="84">
        <f t="shared" si="6"/>
        <v>1.3179421544783969</v>
      </c>
      <c r="T34" s="85">
        <f>分析係数表!F37</f>
        <v>0.64874544561874981</v>
      </c>
      <c r="U34" s="86">
        <f t="shared" si="7"/>
        <v>0.85500897030682277</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投入係数表!W35</f>
        <v>2.1363493559535028E-3</v>
      </c>
      <c r="E35" s="77">
        <f t="shared" si="0"/>
        <v>0.21363493559535029</v>
      </c>
      <c r="F35" s="76">
        <f>分析係数表!C38</f>
        <v>0.46043954090550876</v>
      </c>
      <c r="G35" s="77">
        <f t="shared" si="1"/>
        <v>9.8365971666901017E-2</v>
      </c>
      <c r="H35" s="77">
        <v>0.25844679887975308</v>
      </c>
      <c r="I35" s="77">
        <f t="shared" si="2"/>
        <v>0.25844679887975308</v>
      </c>
      <c r="J35" s="76">
        <f>分析係数表!G38</f>
        <v>0.15768289971091839</v>
      </c>
      <c r="K35" s="78">
        <f t="shared" si="3"/>
        <v>4.0752640668364003E-2</v>
      </c>
      <c r="L35" s="79"/>
      <c r="M35" s="80"/>
      <c r="N35" s="81">
        <f>分析係数表!H38</f>
        <v>4.3205084055974702E-2</v>
      </c>
      <c r="O35" s="82">
        <f t="shared" si="4"/>
        <v>0.44345503579286238</v>
      </c>
      <c r="P35" s="76">
        <f>分析係数表!C38</f>
        <v>0.46043954090550876</v>
      </c>
      <c r="Q35" s="82">
        <f t="shared" si="5"/>
        <v>0.20418423309270151</v>
      </c>
      <c r="R35" s="83">
        <v>0.30633355452076083</v>
      </c>
      <c r="S35" s="84">
        <f t="shared" si="6"/>
        <v>0.56478035340051391</v>
      </c>
      <c r="T35" s="85">
        <f>分析係数表!F38</f>
        <v>0.51649988881476538</v>
      </c>
      <c r="U35" s="86">
        <f t="shared" si="7"/>
        <v>0.29170898973612935</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投入係数表!W36</f>
        <v>0</v>
      </c>
      <c r="E36" s="77">
        <f t="shared" si="0"/>
        <v>0</v>
      </c>
      <c r="F36" s="76">
        <f>分析係数表!C39</f>
        <v>1</v>
      </c>
      <c r="G36" s="77">
        <f t="shared" si="1"/>
        <v>0</v>
      </c>
      <c r="H36" s="77">
        <v>2.3762964153513266E-2</v>
      </c>
      <c r="I36" s="77">
        <f t="shared" si="2"/>
        <v>2.3762964153513266E-2</v>
      </c>
      <c r="J36" s="76">
        <f>分析係数表!G39</f>
        <v>0.35257837611217219</v>
      </c>
      <c r="K36" s="78">
        <f t="shared" si="3"/>
        <v>8.3783073128574654E-3</v>
      </c>
      <c r="L36" s="79"/>
      <c r="M36" s="80"/>
      <c r="N36" s="81">
        <f>分析係数表!H39</f>
        <v>3.7864320821463233E-3</v>
      </c>
      <c r="O36" s="82">
        <f t="shared" si="4"/>
        <v>3.8863768262551057E-2</v>
      </c>
      <c r="P36" s="76">
        <f>分析係数表!C39</f>
        <v>1</v>
      </c>
      <c r="Q36" s="82">
        <f t="shared" si="5"/>
        <v>3.8863768262551057E-2</v>
      </c>
      <c r="R36" s="83">
        <v>6.0945099911498518E-2</v>
      </c>
      <c r="S36" s="84">
        <f t="shared" si="6"/>
        <v>8.4708064065011787E-2</v>
      </c>
      <c r="T36" s="85">
        <f>分析係数表!F39</f>
        <v>0.70335864349932453</v>
      </c>
      <c r="U36" s="86">
        <f t="shared" si="7"/>
        <v>5.958014903422057E-2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投入係数表!W37</f>
        <v>6.2833804586867739E-5</v>
      </c>
      <c r="E37" s="77">
        <f t="shared" si="0"/>
        <v>6.2833804586867742E-3</v>
      </c>
      <c r="F37" s="76">
        <f>分析係数表!C40</f>
        <v>0.88524546011567695</v>
      </c>
      <c r="G37" s="77">
        <f t="shared" si="1"/>
        <v>5.5623340252320269E-3</v>
      </c>
      <c r="H37" s="77">
        <v>1.1497211166969034E-2</v>
      </c>
      <c r="I37" s="77">
        <f t="shared" si="2"/>
        <v>1.1497211166969034E-2</v>
      </c>
      <c r="J37" s="76">
        <f>分析係数表!G40</f>
        <v>0.51249383412021698</v>
      </c>
      <c r="K37" s="78">
        <f t="shared" si="3"/>
        <v>5.8922498326497343E-3</v>
      </c>
      <c r="L37" s="79"/>
      <c r="M37" s="80"/>
      <c r="N37" s="81">
        <f>分析係数表!H40</f>
        <v>3.2436684093541619E-2</v>
      </c>
      <c r="O37" s="82">
        <f t="shared" si="4"/>
        <v>0.33292866383659125</v>
      </c>
      <c r="P37" s="76">
        <f>分析係数表!C40</f>
        <v>0.88524546011567695</v>
      </c>
      <c r="Q37" s="82">
        <f t="shared" si="5"/>
        <v>0.29472358820372074</v>
      </c>
      <c r="R37" s="83">
        <v>0.29699656390301682</v>
      </c>
      <c r="S37" s="84">
        <f t="shared" si="6"/>
        <v>0.30849377506998588</v>
      </c>
      <c r="T37" s="85">
        <f>分析係数表!F40</f>
        <v>0.70839968994433089</v>
      </c>
      <c r="U37" s="86">
        <f t="shared" si="7"/>
        <v>0.21853689460933415</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投入係数表!W38</f>
        <v>0</v>
      </c>
      <c r="E38" s="77">
        <f t="shared" si="0"/>
        <v>0</v>
      </c>
      <c r="F38" s="76">
        <f>分析係数表!C41</f>
        <v>0.76732784646536523</v>
      </c>
      <c r="G38" s="77">
        <f t="shared" si="1"/>
        <v>0</v>
      </c>
      <c r="H38" s="77">
        <v>1.2452007622441466E-3</v>
      </c>
      <c r="I38" s="77">
        <f t="shared" si="2"/>
        <v>1.2452007622441466E-3</v>
      </c>
      <c r="J38" s="76">
        <f>分析係数表!G41</f>
        <v>0.44330293713737212</v>
      </c>
      <c r="K38" s="78">
        <f t="shared" si="3"/>
        <v>5.5200115522852479E-4</v>
      </c>
      <c r="L38" s="79"/>
      <c r="M38" s="80"/>
      <c r="N38" s="81">
        <f>分析係数表!H41</f>
        <v>5.3196318442225214E-2</v>
      </c>
      <c r="O38" s="82">
        <f t="shared" si="4"/>
        <v>0.54600461529673316</v>
      </c>
      <c r="P38" s="76">
        <f>分析係数表!C41</f>
        <v>0.76732784646536523</v>
      </c>
      <c r="Q38" s="82">
        <f t="shared" si="5"/>
        <v>0.41896454561579249</v>
      </c>
      <c r="R38" s="83">
        <v>0.42664431830525873</v>
      </c>
      <c r="S38" s="84">
        <f t="shared" si="6"/>
        <v>0.42788951906750289</v>
      </c>
      <c r="T38" s="85">
        <f>分析係数表!F41</f>
        <v>0.5479013319521201</v>
      </c>
      <c r="U38" s="86">
        <f t="shared" si="7"/>
        <v>0.23444123742543693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投入係数表!W39</f>
        <v>1.5708451146716933E-4</v>
      </c>
      <c r="E39" s="77">
        <f>$C$25*D39</f>
        <v>1.5708451146716932E-2</v>
      </c>
      <c r="F39" s="76">
        <f>分析係数表!C42</f>
        <v>0.61896115066660296</v>
      </c>
      <c r="G39" s="77">
        <f>E39*F39</f>
        <v>9.7229209969620315E-3</v>
      </c>
      <c r="H39" s="77">
        <v>1.94096329614778E-2</v>
      </c>
      <c r="I39" s="77">
        <f>C39+H39</f>
        <v>1.94096329614778E-2</v>
      </c>
      <c r="J39" s="76">
        <f>分析係数表!G42</f>
        <v>0.48521299417713759</v>
      </c>
      <c r="K39" s="78">
        <f>I39*J39</f>
        <v>9.4178061251179047E-3</v>
      </c>
      <c r="L39" s="79"/>
      <c r="M39" s="80"/>
      <c r="N39" s="81">
        <f>分析係数表!H42</f>
        <v>1.2030804871176784E-2</v>
      </c>
      <c r="O39" s="82">
        <f t="shared" si="4"/>
        <v>0.12348363905166078</v>
      </c>
      <c r="P39" s="76">
        <f>分析係数表!C42</f>
        <v>0.61896115066660296</v>
      </c>
      <c r="Q39" s="82">
        <f>O39*P39</f>
        <v>7.643157531591542E-2</v>
      </c>
      <c r="R39" s="83">
        <v>8.2574811292788403E-2</v>
      </c>
      <c r="S39" s="84">
        <f>I39+R39</f>
        <v>0.1019844442542662</v>
      </c>
      <c r="T39" s="85">
        <f>分析係数表!F42</f>
        <v>0.55654305853509045</v>
      </c>
      <c r="U39" s="86">
        <f>S39*T39</f>
        <v>5.6758734528270745E-2</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投入係数表!W40</f>
        <v>2.3437009110901665E-2</v>
      </c>
      <c r="E40" s="77">
        <f>$C$25*D40</f>
        <v>2.3437009110901665</v>
      </c>
      <c r="F40" s="76">
        <f>分析係数表!C43</f>
        <v>0.5789580681381028</v>
      </c>
      <c r="G40" s="77">
        <f>E40*F40</f>
        <v>1.3569045517782743</v>
      </c>
      <c r="H40" s="77">
        <v>1.9465649855594969</v>
      </c>
      <c r="I40" s="77">
        <f>C40+H40</f>
        <v>1.9465649855594969</v>
      </c>
      <c r="J40" s="76">
        <f>分析係数表!G43</f>
        <v>0.34272082878953108</v>
      </c>
      <c r="K40" s="78">
        <f>I40*J40</f>
        <v>0.66712836514363238</v>
      </c>
      <c r="L40" s="79"/>
      <c r="M40" s="80"/>
      <c r="N40" s="81">
        <f>分析係数表!H43</f>
        <v>3.3445512318817892E-2</v>
      </c>
      <c r="O40" s="82">
        <f t="shared" si="4"/>
        <v>0.34328323127983812</v>
      </c>
      <c r="P40" s="76">
        <f>分析係数表!C43</f>
        <v>0.5789580681381028</v>
      </c>
      <c r="Q40" s="82">
        <f>O40*P40</f>
        <v>0.19874659640598061</v>
      </c>
      <c r="R40" s="83">
        <v>0.48063895450392713</v>
      </c>
      <c r="S40" s="84">
        <f>I40+R40</f>
        <v>2.427203940063424</v>
      </c>
      <c r="T40" s="85">
        <f>分析係数表!F43</f>
        <v>0.5990685205379862</v>
      </c>
      <c r="U40" s="86">
        <f>S40*T40</f>
        <v>1.4540614734177664</v>
      </c>
      <c r="V40" s="87">
        <f>分析係数表!D43</f>
        <v>0.10839694656488549</v>
      </c>
      <c r="W40" s="167">
        <f>ROUND(S40*V40,0)</f>
        <v>0</v>
      </c>
      <c r="X40" s="76">
        <f>分析係数表!E43</f>
        <v>8.9508360596146849E-2</v>
      </c>
      <c r="Y40" s="166">
        <f>ROUND(S40*X40,0)</f>
        <v>0</v>
      </c>
    </row>
    <row r="41" spans="1:25" x14ac:dyDescent="0.2">
      <c r="A41" s="6" t="s">
        <v>341</v>
      </c>
      <c r="B41" s="5" t="s">
        <v>42</v>
      </c>
      <c r="C41" s="90"/>
      <c r="D41" s="76">
        <f>投入係数表!W41</f>
        <v>9.4250706880301608E-5</v>
      </c>
      <c r="E41" s="77">
        <f>$C$25*D41</f>
        <v>9.4250706880301613E-3</v>
      </c>
      <c r="F41" s="76">
        <f>分析係数表!C44</f>
        <v>0.63630612597919289</v>
      </c>
      <c r="G41" s="77">
        <f>E41*F41</f>
        <v>5.9972302165805184E-3</v>
      </c>
      <c r="H41" s="77">
        <v>1.1023224180259117E-2</v>
      </c>
      <c r="I41" s="77">
        <f>C41+H41</f>
        <v>1.1023224180259117E-2</v>
      </c>
      <c r="J41" s="76">
        <f>分析係数表!G44</f>
        <v>0.27264053101016389</v>
      </c>
      <c r="K41" s="78">
        <f>I41*J41</f>
        <v>3.005377693949924E-3</v>
      </c>
      <c r="L41" s="79"/>
      <c r="M41" s="80"/>
      <c r="N41" s="81">
        <f>分析係数表!H44</f>
        <v>0.11349043608928404</v>
      </c>
      <c r="O41" s="82">
        <f t="shared" si="4"/>
        <v>1.1648607217826097</v>
      </c>
      <c r="P41" s="76">
        <f>分析係数表!C44</f>
        <v>0.63630612597919289</v>
      </c>
      <c r="Q41" s="82">
        <f>O41*P41</f>
        <v>0.74120801318281881</v>
      </c>
      <c r="R41" s="83">
        <v>0.75575190292668926</v>
      </c>
      <c r="S41" s="84">
        <f>I41+R41</f>
        <v>0.7667751271069484</v>
      </c>
      <c r="T41" s="85">
        <f>分析係数表!F44</f>
        <v>0.52896909354905619</v>
      </c>
      <c r="U41" s="86">
        <f>S41*T41</f>
        <v>0.40560034394172484</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投入係数表!W42</f>
        <v>9.110901665095822E-4</v>
      </c>
      <c r="E42" s="77">
        <f>$C$25*D42</f>
        <v>9.1109016650958219E-2</v>
      </c>
      <c r="F42" s="76">
        <f>分析係数表!C45</f>
        <v>1</v>
      </c>
      <c r="G42" s="77">
        <f>E42*F42</f>
        <v>9.1109016650958219E-2</v>
      </c>
      <c r="H42" s="77">
        <v>0.1148911795782798</v>
      </c>
      <c r="I42" s="77">
        <f>C42+H42</f>
        <v>0.1148911795782798</v>
      </c>
      <c r="J42" s="76">
        <f>分析係数表!G45</f>
        <v>0</v>
      </c>
      <c r="K42" s="78">
        <f>I42*J42</f>
        <v>0</v>
      </c>
      <c r="L42" s="79"/>
      <c r="M42" s="80"/>
      <c r="N42" s="81">
        <f>分析係数表!H45</f>
        <v>0</v>
      </c>
      <c r="O42" s="82">
        <f t="shared" si="4"/>
        <v>0</v>
      </c>
      <c r="P42" s="76">
        <f>分析係数表!C45</f>
        <v>1</v>
      </c>
      <c r="Q42" s="82">
        <f>O42*P42</f>
        <v>0</v>
      </c>
      <c r="R42" s="83">
        <v>1.4644193721102716E-2</v>
      </c>
      <c r="S42" s="84">
        <f>I42+R42</f>
        <v>0.1295353732993825</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1.9792648444863338E-3</v>
      </c>
      <c r="E43" s="77">
        <f>$C$25*D43</f>
        <v>0.19792648444863339</v>
      </c>
      <c r="F43" s="76">
        <f>分析係数表!C46</f>
        <v>0.4351527731358511</v>
      </c>
      <c r="G43" s="77">
        <f>E43*F43</f>
        <v>8.6128258584852735E-2</v>
      </c>
      <c r="H43" s="77">
        <v>0.12532549888492966</v>
      </c>
      <c r="I43" s="77">
        <f>C43+H43</f>
        <v>0.12532549888492966</v>
      </c>
      <c r="J43" s="76">
        <f>分析係数表!G46</f>
        <v>9.2768120033880526E-3</v>
      </c>
      <c r="K43" s="78">
        <f>I43*J43</f>
        <v>1.1626210923863115E-3</v>
      </c>
      <c r="L43" s="79"/>
      <c r="M43" s="80"/>
      <c r="N43" s="81">
        <f>分析係数表!H46</f>
        <v>2.189916413611746E-2</v>
      </c>
      <c r="O43" s="82">
        <f t="shared" si="4"/>
        <v>0.22477203384754879</v>
      </c>
      <c r="P43" s="76">
        <f>分析係数表!C46</f>
        <v>0.4351527731358511</v>
      </c>
      <c r="Q43" s="82">
        <f>O43*P43</f>
        <v>9.7810173852146243E-2</v>
      </c>
      <c r="R43" s="83">
        <v>0.11645659552698458</v>
      </c>
      <c r="S43" s="84">
        <f>I43+R43</f>
        <v>0.24178209441191423</v>
      </c>
      <c r="T43" s="85">
        <f>分析係数表!F46</f>
        <v>0.31347557778405194</v>
      </c>
      <c r="U43" s="86">
        <f>S43*T43</f>
        <v>7.5792781743613008E-2</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投入係数表!W44</f>
        <v>0.7794533459000943</v>
      </c>
      <c r="E44" s="91">
        <f>SUM(E5:E43)</f>
        <v>77.945334590009423</v>
      </c>
      <c r="F44" s="92">
        <f>分析係数表!C47</f>
        <v>0.50215200620282352</v>
      </c>
      <c r="G44" s="91">
        <f>SUM(G5:G43)</f>
        <v>15.040724161195767</v>
      </c>
      <c r="H44" s="91">
        <f>SUM(H5:H43)</f>
        <v>18.820058676954602</v>
      </c>
      <c r="I44" s="91">
        <f>SUM(I5:I43)</f>
        <v>118.82005867695463</v>
      </c>
      <c r="J44" s="92">
        <f>分析係数表!G47</f>
        <v>0.20854392305328981</v>
      </c>
      <c r="K44" s="93">
        <f>SUM(K5:K43)</f>
        <v>16.361245914195951</v>
      </c>
      <c r="L44" s="94">
        <f>最終需要_まとめ!$L$33</f>
        <v>0.62733333333333341</v>
      </c>
      <c r="M44" s="91">
        <f>K44*L44</f>
        <v>10.263954936838928</v>
      </c>
      <c r="N44" s="95">
        <f>分析係数表!H47</f>
        <v>1</v>
      </c>
      <c r="O44" s="96">
        <f>SUM(O5:O43)</f>
        <v>10.263954936838928</v>
      </c>
      <c r="P44" s="92">
        <f>分析係数表!C47</f>
        <v>0.50215200620282352</v>
      </c>
      <c r="Q44" s="96">
        <f>SUM(Q5:Q43)</f>
        <v>6.1681676108009587</v>
      </c>
      <c r="R44" s="91">
        <f>SUM(R5:R43)</f>
        <v>7.4713895951472917</v>
      </c>
      <c r="S44" s="97">
        <f>SUM(S5:S43)</f>
        <v>126.29144827210192</v>
      </c>
      <c r="T44" s="98">
        <f>分析係数表!F47</f>
        <v>0.44541069554230517</v>
      </c>
      <c r="U44" s="99">
        <f>SUM(U5:U43)</f>
        <v>33.719767066449236</v>
      </c>
      <c r="V44" s="100">
        <f>分析係数表!D47</f>
        <v>5.4742347785855433E-2</v>
      </c>
      <c r="W44" s="164">
        <f>SUM(W5:W43)</f>
        <v>10</v>
      </c>
      <c r="X44" s="92">
        <f>分析係数表!E47</f>
        <v>4.5721861365849166E-2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295</v>
      </c>
      <c r="S2" s="3" t="s">
        <v>153</v>
      </c>
      <c r="U2" s="64" t="s">
        <v>210</v>
      </c>
      <c r="W2" s="3" t="s">
        <v>130</v>
      </c>
      <c r="Y2" s="3" t="s">
        <v>154</v>
      </c>
    </row>
    <row r="3" spans="1:25" ht="44" x14ac:dyDescent="0.2">
      <c r="B3" s="65"/>
      <c r="C3" s="66" t="s">
        <v>228</v>
      </c>
      <c r="D3" s="66" t="s">
        <v>235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4.0405447768992299E-3</v>
      </c>
      <c r="E5" s="77">
        <f t="shared" ref="E5:E38" si="0">$C$26*D5</f>
        <v>0.40405447768992298</v>
      </c>
      <c r="F5" s="76">
        <f>分析係数表!C8</f>
        <v>8.4659786601364306E-2</v>
      </c>
      <c r="G5" s="77">
        <f t="shared" ref="G5:G38" si="1">E5*F5</f>
        <v>3.4207165856554596E-2</v>
      </c>
      <c r="H5" s="77">
        <f t="array" ref="H5:H43">MMULT(逆行列係数!C5:AO43,'22'!G5:G43)</f>
        <v>3.7699101649201962E-2</v>
      </c>
      <c r="I5" s="77">
        <f t="shared" ref="I5:I38" si="2">C5+H5</f>
        <v>3.7699101649201962E-2</v>
      </c>
      <c r="J5" s="76">
        <f>分析係数表!G8</f>
        <v>0.11977611940298508</v>
      </c>
      <c r="K5" s="78">
        <f t="shared" ref="K5:K38" si="3">I5*J5</f>
        <v>4.5154521005200858E-3</v>
      </c>
      <c r="L5" s="79" t="s">
        <v>184</v>
      </c>
      <c r="M5" s="80" t="s">
        <v>184</v>
      </c>
      <c r="N5" s="81">
        <f>分析係数表!H8</f>
        <v>1.0788748708637261E-2</v>
      </c>
      <c r="O5" s="82">
        <f t="shared" ref="O5:O43" si="4">$M$44*N5</f>
        <v>0.21782538677497323</v>
      </c>
      <c r="P5" s="76">
        <f>分析係数表!C8</f>
        <v>8.4659786601364306E-2</v>
      </c>
      <c r="Q5" s="82">
        <f t="shared" ref="Q5:Q38" si="5">O5*P5</f>
        <v>1.8441050760728876E-2</v>
      </c>
      <c r="R5" s="83">
        <f t="array" ref="R5:R43">MMULT(逆行列係数!C5:AO43,'22'!Q5:Q43)</f>
        <v>2.394075902514085E-2</v>
      </c>
      <c r="S5" s="84">
        <f t="shared" ref="S5:S38" si="6">I5+R5</f>
        <v>6.1639860674342808E-2</v>
      </c>
      <c r="T5" s="85">
        <f>分析係数表!F8</f>
        <v>0.4513681592039801</v>
      </c>
      <c r="U5" s="86">
        <f t="shared" ref="U5:U38" si="7">S5*T5</f>
        <v>2.7822270446167918E-2</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投入係数表!X6</f>
        <v>7.4889407502873664E-4</v>
      </c>
      <c r="E6" s="77">
        <f t="shared" si="0"/>
        <v>7.4889407502873664E-2</v>
      </c>
      <c r="F6" s="76">
        <f>分析係数表!C9</f>
        <v>0.31916038751345532</v>
      </c>
      <c r="G6" s="77">
        <f t="shared" si="1"/>
        <v>2.3901732319270227E-2</v>
      </c>
      <c r="H6" s="77">
        <v>2.8837799612242483E-2</v>
      </c>
      <c r="I6" s="77">
        <f t="shared" si="2"/>
        <v>2.8837799612242483E-2</v>
      </c>
      <c r="J6" s="76">
        <f>分析係数表!G9</f>
        <v>0.24726134585289514</v>
      </c>
      <c r="K6" s="78">
        <f t="shared" si="3"/>
        <v>7.1304731435591741E-3</v>
      </c>
      <c r="L6" s="79"/>
      <c r="M6" s="80"/>
      <c r="N6" s="81">
        <f>分析係数表!H9</f>
        <v>5.7211282597126128E-4</v>
      </c>
      <c r="O6" s="82">
        <f t="shared" si="4"/>
        <v>1.1550987140551717E-2</v>
      </c>
      <c r="P6" s="76">
        <f>分析係数表!C9</f>
        <v>0.31916038751345532</v>
      </c>
      <c r="Q6" s="82">
        <f t="shared" si="5"/>
        <v>3.686617531941425E-3</v>
      </c>
      <c r="R6" s="83">
        <v>4.4807616094187357E-3</v>
      </c>
      <c r="S6" s="84">
        <f t="shared" si="6"/>
        <v>3.3318561221661221E-2</v>
      </c>
      <c r="T6" s="85">
        <f>分析係数表!F9</f>
        <v>0.67449139280125192</v>
      </c>
      <c r="U6" s="86">
        <f t="shared" si="7"/>
        <v>2.2473082764532058E-2</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投入係数表!X7</f>
        <v>5.6602459159148695E-3</v>
      </c>
      <c r="E7" s="77">
        <f t="shared" si="0"/>
        <v>0.56602459159148699</v>
      </c>
      <c r="F7" s="76">
        <f>分析係数表!C10</f>
        <v>0.62166360683519284</v>
      </c>
      <c r="G7" s="77">
        <f t="shared" si="1"/>
        <v>0.35187688916618076</v>
      </c>
      <c r="H7" s="77">
        <v>0.3704856840697231</v>
      </c>
      <c r="I7" s="77">
        <f t="shared" si="2"/>
        <v>0.3704856840697231</v>
      </c>
      <c r="J7" s="76">
        <f>分析係数表!G10</f>
        <v>0.1793598233995585</v>
      </c>
      <c r="K7" s="78">
        <f t="shared" si="3"/>
        <v>6.6450246866810156E-2</v>
      </c>
      <c r="L7" s="79"/>
      <c r="M7" s="80"/>
      <c r="N7" s="81">
        <f>分析係数表!H10</f>
        <v>1.0737876843126819E-3</v>
      </c>
      <c r="O7" s="82">
        <f t="shared" si="4"/>
        <v>2.1679828121527984E-2</v>
      </c>
      <c r="P7" s="76">
        <f>分析係数表!C10</f>
        <v>0.62166360683519284</v>
      </c>
      <c r="Q7" s="82">
        <f t="shared" si="5"/>
        <v>1.347756014559613E-2</v>
      </c>
      <c r="R7" s="83">
        <v>2.1310636161303253E-2</v>
      </c>
      <c r="S7" s="84">
        <f t="shared" si="6"/>
        <v>0.39179632023102634</v>
      </c>
      <c r="T7" s="85">
        <f>分析係数表!F10</f>
        <v>0.51894775570272256</v>
      </c>
      <c r="U7" s="86">
        <f t="shared" si="7"/>
        <v>0.20332182107647631</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投入係数表!X8</f>
        <v>5.3990037967187993E-4</v>
      </c>
      <c r="E8" s="77">
        <f t="shared" si="0"/>
        <v>5.3990037967187994E-2</v>
      </c>
      <c r="F8" s="76">
        <f>分析係数表!C11</f>
        <v>1.1338376983330734E-2</v>
      </c>
      <c r="G8" s="77">
        <f t="shared" si="1"/>
        <v>6.1215940381631679E-4</v>
      </c>
      <c r="H8" s="77">
        <v>1.028430087230787E-2</v>
      </c>
      <c r="I8" s="77">
        <f t="shared" si="2"/>
        <v>1.028430087230787E-2</v>
      </c>
      <c r="J8" s="76">
        <f>分析係数表!G11</f>
        <v>0.33809183916250296</v>
      </c>
      <c r="K8" s="78">
        <f t="shared" si="3"/>
        <v>3.477038196419101E-3</v>
      </c>
      <c r="L8" s="79"/>
      <c r="M8" s="80"/>
      <c r="N8" s="81">
        <f>分析係数表!H11</f>
        <v>-1.9566102119400181E-5</v>
      </c>
      <c r="O8" s="82">
        <f t="shared" si="4"/>
        <v>-3.9504059988206968E-4</v>
      </c>
      <c r="P8" s="76">
        <f>分析係数表!C11</f>
        <v>1.1338376983330734E-2</v>
      </c>
      <c r="Q8" s="82">
        <f t="shared" si="5"/>
        <v>-4.4791192451840241E-6</v>
      </c>
      <c r="R8" s="83">
        <v>3.0287236800518925E-3</v>
      </c>
      <c r="S8" s="84">
        <f t="shared" si="6"/>
        <v>1.3313024552359762E-2</v>
      </c>
      <c r="T8" s="85">
        <f>分析係数表!F11</f>
        <v>0.55864858434451581</v>
      </c>
      <c r="U8" s="86">
        <f t="shared" si="7"/>
        <v>7.4373023195195625E-3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投入係数表!X9</f>
        <v>9.4221324323382916E-3</v>
      </c>
      <c r="E9" s="77">
        <f t="shared" si="0"/>
        <v>0.94221324323382916</v>
      </c>
      <c r="F9" s="76">
        <f>分析係数表!C12</f>
        <v>8.477574226152873E-2</v>
      </c>
      <c r="G9" s="77">
        <f t="shared" si="1"/>
        <v>7.9876827063790179E-2</v>
      </c>
      <c r="H9" s="77">
        <v>8.7441925630303799E-2</v>
      </c>
      <c r="I9" s="77">
        <f t="shared" si="2"/>
        <v>8.7441925630303799E-2</v>
      </c>
      <c r="J9" s="76">
        <f>分析係数表!G12</f>
        <v>0.1365084958708076</v>
      </c>
      <c r="K9" s="78">
        <f t="shared" si="3"/>
        <v>1.1936565743839792E-2</v>
      </c>
      <c r="L9" s="79"/>
      <c r="M9" s="80"/>
      <c r="N9" s="81">
        <f>分析係数表!H12</f>
        <v>8.9702751776602072E-2</v>
      </c>
      <c r="O9" s="82">
        <f t="shared" si="4"/>
        <v>1.8111031342193367</v>
      </c>
      <c r="P9" s="76">
        <f>分析係数表!C12</f>
        <v>8.477574226152873E-2</v>
      </c>
      <c r="Q9" s="82">
        <f t="shared" si="5"/>
        <v>0.15353761251562537</v>
      </c>
      <c r="R9" s="83">
        <v>0.17419196175609003</v>
      </c>
      <c r="S9" s="84">
        <f t="shared" si="6"/>
        <v>0.26163388738639382</v>
      </c>
      <c r="T9" s="85">
        <f>分析係数表!F12</f>
        <v>0.34033278686012841</v>
      </c>
      <c r="U9" s="86">
        <f t="shared" si="7"/>
        <v>8.9042590031260402E-2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投入係数表!X10</f>
        <v>7.5760214566860567E-3</v>
      </c>
      <c r="E10" s="77">
        <f t="shared" si="0"/>
        <v>0.75760214566860562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0.28749474697017502</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投入係数表!X11</f>
        <v>7.5481556306384756E-2</v>
      </c>
      <c r="E11" s="77">
        <f t="shared" si="0"/>
        <v>7.5481556306384761</v>
      </c>
      <c r="F11" s="76">
        <f>分析係数表!C14</f>
        <v>0.10751143043762246</v>
      </c>
      <c r="G11" s="77">
        <f t="shared" si="1"/>
        <v>0.81151300901573675</v>
      </c>
      <c r="H11" s="77">
        <v>0.88270097618019971</v>
      </c>
      <c r="I11" s="77">
        <f t="shared" si="2"/>
        <v>0.88270097618019971</v>
      </c>
      <c r="J11" s="76">
        <f>分析係数表!G14</f>
        <v>0.16229985443959244</v>
      </c>
      <c r="K11" s="78">
        <f t="shared" si="3"/>
        <v>0.14326223994773257</v>
      </c>
      <c r="L11" s="79"/>
      <c r="M11" s="80"/>
      <c r="N11" s="81">
        <f>分析係数表!H14</f>
        <v>1.1512694487055067E-3</v>
      </c>
      <c r="O11" s="82">
        <f t="shared" si="4"/>
        <v>2.324418889706098E-2</v>
      </c>
      <c r="P11" s="76">
        <f>分析係数表!C14</f>
        <v>0.10751143043762246</v>
      </c>
      <c r="Q11" s="82">
        <f t="shared" si="5"/>
        <v>2.4990159976853278E-3</v>
      </c>
      <c r="R11" s="83">
        <v>1.4803854899650724E-2</v>
      </c>
      <c r="S11" s="84">
        <f t="shared" si="6"/>
        <v>0.89750483107985046</v>
      </c>
      <c r="T11" s="85">
        <f>分析係数表!F14</f>
        <v>0.30163027656477437</v>
      </c>
      <c r="U11" s="86">
        <f t="shared" si="7"/>
        <v>0.27071463041683641</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投入係数表!X12</f>
        <v>3.448395973388136E-2</v>
      </c>
      <c r="E12" s="77">
        <f t="shared" si="0"/>
        <v>3.448395973388136</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0.16604346494243152</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投入係数表!X13</f>
        <v>1.9854401058901389E-3</v>
      </c>
      <c r="E13" s="77">
        <f t="shared" si="0"/>
        <v>0.19854401058901389</v>
      </c>
      <c r="F13" s="76">
        <f>分析係数表!C16</f>
        <v>7.3204631810756426E-2</v>
      </c>
      <c r="G13" s="77">
        <f t="shared" si="1"/>
        <v>1.4534341193399686E-2</v>
      </c>
      <c r="H13" s="77">
        <v>4.1204061737550701E-2</v>
      </c>
      <c r="I13" s="77">
        <f t="shared" si="2"/>
        <v>4.1204061737550701E-2</v>
      </c>
      <c r="J13" s="76">
        <f>分析係数表!G16</f>
        <v>3.3405954974582423E-2</v>
      </c>
      <c r="K13" s="78">
        <f t="shared" si="3"/>
        <v>1.3764610311745331E-3</v>
      </c>
      <c r="L13" s="79"/>
      <c r="M13" s="80"/>
      <c r="N13" s="81">
        <f>分析係数表!H16</f>
        <v>1.6620229784303289E-2</v>
      </c>
      <c r="O13" s="82">
        <f t="shared" si="4"/>
        <v>0.33556328716382527</v>
      </c>
      <c r="P13" s="76">
        <f>分析係数表!C16</f>
        <v>7.3204631810756426E-2</v>
      </c>
      <c r="Q13" s="82">
        <f t="shared" si="5"/>
        <v>2.4564786886034959E-2</v>
      </c>
      <c r="R13" s="83">
        <v>3.1365298974066744E-2</v>
      </c>
      <c r="S13" s="84">
        <f t="shared" si="6"/>
        <v>7.2569360711617445E-2</v>
      </c>
      <c r="T13" s="85">
        <f>分析係数表!F16</f>
        <v>0.2888106809675437</v>
      </c>
      <c r="U13" s="86">
        <f t="shared" si="7"/>
        <v>2.0958806484501546E-2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投入係数表!X14</f>
        <v>6.5293113657737989E-2</v>
      </c>
      <c r="E14" s="77">
        <f t="shared" si="0"/>
        <v>6.5293113657737987</v>
      </c>
      <c r="F14" s="76">
        <f>分析係数表!C17</f>
        <v>9.4677137870855188E-2</v>
      </c>
      <c r="G14" s="77">
        <f t="shared" si="1"/>
        <v>0.61817651237910776</v>
      </c>
      <c r="H14" s="77">
        <v>0.65686007947238423</v>
      </c>
      <c r="I14" s="77">
        <f t="shared" si="2"/>
        <v>0.65686007947238423</v>
      </c>
      <c r="J14" s="76">
        <f>分析係数表!G17</f>
        <v>0.22277835489659081</v>
      </c>
      <c r="K14" s="78">
        <f t="shared" si="3"/>
        <v>0.14633420790210167</v>
      </c>
      <c r="L14" s="79"/>
      <c r="M14" s="80"/>
      <c r="N14" s="81">
        <f>分析係数表!H17</f>
        <v>2.9857871834204678E-3</v>
      </c>
      <c r="O14" s="82">
        <f t="shared" si="4"/>
        <v>6.0283195542003835E-2</v>
      </c>
      <c r="P14" s="76">
        <f>分析係数表!C17</f>
        <v>9.4677137870855188E-2</v>
      </c>
      <c r="Q14" s="82">
        <f t="shared" si="5"/>
        <v>5.70744041562602E-3</v>
      </c>
      <c r="R14" s="83">
        <v>1.3575992911895948E-2</v>
      </c>
      <c r="S14" s="84">
        <f t="shared" si="6"/>
        <v>0.67043607238428016</v>
      </c>
      <c r="T14" s="85">
        <f>分析係数表!F17</f>
        <v>0.35642648030975543</v>
      </c>
      <c r="U14" s="86">
        <f t="shared" si="7"/>
        <v>0.23896116955262539</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投入係数表!X15</f>
        <v>5.3641715141593228E-3</v>
      </c>
      <c r="E15" s="77">
        <f t="shared" si="0"/>
        <v>0.53641715141593227</v>
      </c>
      <c r="F15" s="76">
        <f>分析係数表!C18</f>
        <v>9.0734209682590605E-2</v>
      </c>
      <c r="G15" s="77">
        <f t="shared" si="1"/>
        <v>4.8671386293911149E-2</v>
      </c>
      <c r="H15" s="77">
        <v>5.2946688988726662E-2</v>
      </c>
      <c r="I15" s="77">
        <f t="shared" si="2"/>
        <v>5.2946688988726662E-2</v>
      </c>
      <c r="J15" s="76">
        <f>分析係数表!G18</f>
        <v>0.21565293431791682</v>
      </c>
      <c r="K15" s="78">
        <f t="shared" si="3"/>
        <v>1.1418108842837041E-2</v>
      </c>
      <c r="L15" s="79"/>
      <c r="M15" s="80"/>
      <c r="N15" s="81">
        <f>分析係数表!H18</f>
        <v>4.3984597564411608E-4</v>
      </c>
      <c r="O15" s="82">
        <f t="shared" si="4"/>
        <v>8.880512685348927E-3</v>
      </c>
      <c r="P15" s="76">
        <f>分析係数表!C18</f>
        <v>9.0734209682590605E-2</v>
      </c>
      <c r="Q15" s="82">
        <f t="shared" si="5"/>
        <v>8.0576630008135535E-4</v>
      </c>
      <c r="R15" s="83">
        <v>2.3313074130821405E-3</v>
      </c>
      <c r="S15" s="84">
        <f t="shared" si="6"/>
        <v>5.5277996401808804E-2</v>
      </c>
      <c r="T15" s="85">
        <f>分析係数表!F18</f>
        <v>0.45924018655266224</v>
      </c>
      <c r="U15" s="86">
        <f t="shared" si="7"/>
        <v>2.5385877379824069E-2</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投入係数表!X16</f>
        <v>3.8489672228221115E-3</v>
      </c>
      <c r="E16" s="77">
        <f t="shared" si="0"/>
        <v>0.38489672228221117</v>
      </c>
      <c r="F16" s="76">
        <f>分析係数表!C19</f>
        <v>0.38367313932924796</v>
      </c>
      <c r="G16" s="77">
        <f t="shared" si="1"/>
        <v>0.14767453375555367</v>
      </c>
      <c r="H16" s="77">
        <v>0.22595945115772062</v>
      </c>
      <c r="I16" s="77">
        <f t="shared" si="2"/>
        <v>0.22595945115772062</v>
      </c>
      <c r="J16" s="76">
        <f>分析係数表!G19</f>
        <v>5.766363928853338E-2</v>
      </c>
      <c r="K16" s="78">
        <f t="shared" si="3"/>
        <v>1.3029644285393778E-2</v>
      </c>
      <c r="L16" s="79"/>
      <c r="M16" s="80"/>
      <c r="N16" s="81">
        <f>分析係数表!H19</f>
        <v>-1.1191810412296904E-4</v>
      </c>
      <c r="O16" s="82">
        <f t="shared" si="4"/>
        <v>-2.259632231325439E-3</v>
      </c>
      <c r="P16" s="76">
        <f>分析係数表!C19</f>
        <v>0.38367313932924796</v>
      </c>
      <c r="Q16" s="82">
        <f t="shared" si="5"/>
        <v>-8.6696019192218459E-4</v>
      </c>
      <c r="R16" s="83">
        <v>7.7386400578296896E-3</v>
      </c>
      <c r="S16" s="84">
        <f t="shared" si="6"/>
        <v>0.2336980912155503</v>
      </c>
      <c r="T16" s="85">
        <f>分析係数表!F19</f>
        <v>0.24005843022564122</v>
      </c>
      <c r="U16" s="86">
        <f t="shared" si="7"/>
        <v>5.610119692393372E-2</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投入係数表!X17</f>
        <v>1.4333484273224424E-2</v>
      </c>
      <c r="E17" s="77">
        <f t="shared" si="0"/>
        <v>1.4333484273224424</v>
      </c>
      <c r="F17" s="76">
        <f>分析係数表!C20</f>
        <v>5.6760594962254274E-2</v>
      </c>
      <c r="G17" s="77">
        <f t="shared" si="1"/>
        <v>8.1357709523033311E-2</v>
      </c>
      <c r="H17" s="77">
        <v>8.7413214161528391E-2</v>
      </c>
      <c r="I17" s="77">
        <f t="shared" si="2"/>
        <v>8.7413214161528391E-2</v>
      </c>
      <c r="J17" s="76">
        <f>分析係数表!G20</f>
        <v>0.10000544691976687</v>
      </c>
      <c r="K17" s="78">
        <f t="shared" si="3"/>
        <v>8.7417975489169405E-3</v>
      </c>
      <c r="L17" s="79"/>
      <c r="M17" s="80"/>
      <c r="N17" s="81">
        <f>分析係数表!H20</f>
        <v>5.4785085934320511E-4</v>
      </c>
      <c r="O17" s="82">
        <f t="shared" si="4"/>
        <v>1.1061136796697952E-2</v>
      </c>
      <c r="P17" s="76">
        <f>分析係数表!C20</f>
        <v>5.6760594962254274E-2</v>
      </c>
      <c r="Q17" s="82">
        <f t="shared" si="5"/>
        <v>6.278367055394591E-4</v>
      </c>
      <c r="R17" s="83">
        <v>2.0990461811931853E-3</v>
      </c>
      <c r="S17" s="84">
        <f t="shared" si="6"/>
        <v>8.951226034272157E-2</v>
      </c>
      <c r="T17" s="85">
        <f>分析係数表!F20</f>
        <v>0.22277901846505802</v>
      </c>
      <c r="U17" s="86">
        <f t="shared" si="7"/>
        <v>1.9941453499740251E-2</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投入係数表!X18</f>
        <v>1.4107074436587829E-2</v>
      </c>
      <c r="E18" s="77">
        <f t="shared" si="0"/>
        <v>1.410707443658783</v>
      </c>
      <c r="F18" s="76">
        <f>分析係数表!C21</f>
        <v>0.13737850556345566</v>
      </c>
      <c r="G18" s="77">
        <f t="shared" si="1"/>
        <v>0.19380088039708643</v>
      </c>
      <c r="H18" s="77">
        <v>0.21015104245205898</v>
      </c>
      <c r="I18" s="77">
        <f t="shared" si="2"/>
        <v>0.21015104245205898</v>
      </c>
      <c r="J18" s="76">
        <f>分析係数表!G21</f>
        <v>0.2851571527617287</v>
      </c>
      <c r="K18" s="78">
        <f t="shared" si="3"/>
        <v>5.9926072915538316E-2</v>
      </c>
      <c r="L18" s="79"/>
      <c r="M18" s="80"/>
      <c r="N18" s="81">
        <f>分析係数表!H21</f>
        <v>9.156935791879285E-4</v>
      </c>
      <c r="O18" s="82">
        <f t="shared" si="4"/>
        <v>1.8487900074480861E-2</v>
      </c>
      <c r="P18" s="76">
        <f>分析係数表!C21</f>
        <v>0.13737850556345566</v>
      </c>
      <c r="Q18" s="82">
        <f t="shared" si="5"/>
        <v>2.5398400832386809E-3</v>
      </c>
      <c r="R18" s="83">
        <v>7.8162431050967408E-3</v>
      </c>
      <c r="S18" s="84">
        <f t="shared" si="6"/>
        <v>0.21796728555715572</v>
      </c>
      <c r="T18" s="85">
        <f>分析係数表!F21</f>
        <v>0.4258002079963023</v>
      </c>
      <c r="U18" s="86">
        <f t="shared" si="7"/>
        <v>9.2810515526626322E-2</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投入係数表!X19</f>
        <v>5.9214880351109406E-4</v>
      </c>
      <c r="E19" s="77">
        <f t="shared" si="0"/>
        <v>5.9214880351109403E-2</v>
      </c>
      <c r="F19" s="76">
        <f>分析係数表!C22</f>
        <v>5.5142937219730959E-2</v>
      </c>
      <c r="G19" s="77">
        <f t="shared" si="1"/>
        <v>3.2652824296751063E-3</v>
      </c>
      <c r="H19" s="77">
        <v>5.6324902796128775E-3</v>
      </c>
      <c r="I19" s="77">
        <f t="shared" si="2"/>
        <v>5.6324902796128775E-3</v>
      </c>
      <c r="J19" s="76">
        <f>分析係数表!G22</f>
        <v>0.19463487332339791</v>
      </c>
      <c r="K19" s="78">
        <f t="shared" si="3"/>
        <v>1.0962790320677225E-3</v>
      </c>
      <c r="L19" s="79"/>
      <c r="M19" s="80"/>
      <c r="N19" s="81">
        <f>分析係数表!H22</f>
        <v>4.3045424662680399E-5</v>
      </c>
      <c r="O19" s="82">
        <f t="shared" si="4"/>
        <v>8.6908931974055334E-4</v>
      </c>
      <c r="P19" s="76">
        <f>分析係数表!C22</f>
        <v>5.5142937219730959E-2</v>
      </c>
      <c r="Q19" s="82">
        <f t="shared" si="5"/>
        <v>4.792413779679202E-5</v>
      </c>
      <c r="R19" s="83">
        <v>1.0045668233294625E-3</v>
      </c>
      <c r="S19" s="84">
        <f t="shared" si="6"/>
        <v>6.6370571029423404E-3</v>
      </c>
      <c r="T19" s="85">
        <f>分析係数表!F22</f>
        <v>0.4128663686040735</v>
      </c>
      <c r="U19" s="86">
        <f t="shared" si="7"/>
        <v>2.7402176643096764E-3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投入係数表!X20</f>
        <v>1.3932913023790449E-4</v>
      </c>
      <c r="E20" s="77">
        <f t="shared" si="0"/>
        <v>1.3932913023790449E-2</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5.0565196784904925E-4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投入係数表!X21</f>
        <v>1.9157755407711867E-4</v>
      </c>
      <c r="E21" s="77">
        <f t="shared" si="0"/>
        <v>1.9157755407711866E-2</v>
      </c>
      <c r="F21" s="76">
        <f>分析係数表!C24</f>
        <v>1</v>
      </c>
      <c r="G21" s="77">
        <f t="shared" si="1"/>
        <v>1.9157755407711866E-2</v>
      </c>
      <c r="H21" s="77">
        <v>6.5037125269080412E-2</v>
      </c>
      <c r="I21" s="77">
        <f t="shared" si="2"/>
        <v>6.5037125269080412E-2</v>
      </c>
      <c r="J21" s="76">
        <f>分析係数表!G24</f>
        <v>0.20831345678476951</v>
      </c>
      <c r="K21" s="78">
        <f t="shared" si="3"/>
        <v>1.3548108384146223E-2</v>
      </c>
      <c r="L21" s="79"/>
      <c r="M21" s="80"/>
      <c r="N21" s="81">
        <f>分析係数表!H24</f>
        <v>3.2557993926681905E-4</v>
      </c>
      <c r="O21" s="82">
        <f t="shared" si="4"/>
        <v>6.5734755820376399E-3</v>
      </c>
      <c r="P21" s="76">
        <f>分析係数表!C24</f>
        <v>1</v>
      </c>
      <c r="Q21" s="82">
        <f t="shared" si="5"/>
        <v>6.5734755820376399E-3</v>
      </c>
      <c r="R21" s="83">
        <v>3.4684680465153023E-2</v>
      </c>
      <c r="S21" s="84">
        <f t="shared" si="6"/>
        <v>9.9721805734233435E-2</v>
      </c>
      <c r="T21" s="85">
        <f>分析係数表!F24</f>
        <v>0.39224380935860187</v>
      </c>
      <c r="U21" s="86">
        <f t="shared" si="7"/>
        <v>3.9115260957314192E-2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投入係数表!X22</f>
        <v>8.0810895537984598E-3</v>
      </c>
      <c r="E22" s="77">
        <f t="shared" si="0"/>
        <v>0.80810895537984595</v>
      </c>
      <c r="F22" s="76">
        <f>分析係数表!C25</f>
        <v>5.3881637957861162E-2</v>
      </c>
      <c r="G22" s="77">
        <f t="shared" si="1"/>
        <v>4.354223416428224E-2</v>
      </c>
      <c r="H22" s="77">
        <v>5.0781235037864352E-2</v>
      </c>
      <c r="I22" s="77">
        <f t="shared" si="2"/>
        <v>5.0781235037864352E-2</v>
      </c>
      <c r="J22" s="76">
        <f>分析係数表!G25</f>
        <v>0.19694753074216123</v>
      </c>
      <c r="K22" s="78">
        <f t="shared" si="3"/>
        <v>1.0001238848744704E-2</v>
      </c>
      <c r="L22" s="79"/>
      <c r="M22" s="80"/>
      <c r="N22" s="81">
        <f>分析係数表!H25</f>
        <v>5.0793601101962874E-4</v>
      </c>
      <c r="O22" s="82">
        <f t="shared" si="4"/>
        <v>1.0255253972938529E-2</v>
      </c>
      <c r="P22" s="76">
        <f>分析係数表!C25</f>
        <v>5.3881637957861162E-2</v>
      </c>
      <c r="Q22" s="82">
        <f t="shared" si="5"/>
        <v>5.5256988173579108E-4</v>
      </c>
      <c r="R22" s="83">
        <v>4.7883654089905768E-3</v>
      </c>
      <c r="S22" s="84">
        <f t="shared" si="6"/>
        <v>5.5569600446854925E-2</v>
      </c>
      <c r="T22" s="85">
        <f>分析係数表!F25</f>
        <v>0.35040132853584277</v>
      </c>
      <c r="U22" s="86">
        <f t="shared" si="7"/>
        <v>1.9471661822783929E-2</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投入係数表!X23</f>
        <v>1.5152042913372113E-3</v>
      </c>
      <c r="E23" s="77">
        <f t="shared" si="0"/>
        <v>0.15152042913372113</v>
      </c>
      <c r="F23" s="76">
        <f>分析係数表!C26</f>
        <v>0.84177658262309296</v>
      </c>
      <c r="G23" s="77">
        <f t="shared" si="1"/>
        <v>0.1275463490337683</v>
      </c>
      <c r="H23" s="77">
        <v>0.178072727097557</v>
      </c>
      <c r="I23" s="77">
        <f t="shared" si="2"/>
        <v>0.178072727097557</v>
      </c>
      <c r="J23" s="76">
        <f>分析係数表!G26</f>
        <v>0.19643330946147433</v>
      </c>
      <c r="K23" s="78">
        <f t="shared" si="3"/>
        <v>3.4979415108603078E-2</v>
      </c>
      <c r="L23" s="79"/>
      <c r="M23" s="80"/>
      <c r="N23" s="81">
        <f>分析係数表!H26</f>
        <v>1.0240897849294056E-2</v>
      </c>
      <c r="O23" s="82">
        <f t="shared" si="4"/>
        <v>0.20676424997827531</v>
      </c>
      <c r="P23" s="76">
        <f>分析係数表!C26</f>
        <v>0.84177658262309296</v>
      </c>
      <c r="Q23" s="82">
        <f t="shared" si="5"/>
        <v>0.1740493037553395</v>
      </c>
      <c r="R23" s="83">
        <v>0.20709672017119951</v>
      </c>
      <c r="S23" s="84">
        <f t="shared" si="6"/>
        <v>0.38516944726875652</v>
      </c>
      <c r="T23" s="85">
        <f>分析係数表!F26</f>
        <v>0.3347664275567348</v>
      </c>
      <c r="U23" s="86">
        <f t="shared" si="7"/>
        <v>0.12894179986616378</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投入係数表!X24</f>
        <v>5.2248423839214185E-5</v>
      </c>
      <c r="E24" s="77">
        <f t="shared" si="0"/>
        <v>5.2248423839214185E-3</v>
      </c>
      <c r="F24" s="76">
        <f>分析係数表!C27</f>
        <v>0.24324710590252963</v>
      </c>
      <c r="G24" s="77">
        <f t="shared" si="1"/>
        <v>1.2709277886857587E-3</v>
      </c>
      <c r="H24" s="77">
        <v>3.1400952653323237E-3</v>
      </c>
      <c r="I24" s="77">
        <f t="shared" si="2"/>
        <v>3.1400952653323237E-3</v>
      </c>
      <c r="J24" s="76">
        <f>分析係数表!G27</f>
        <v>0.17095686135274277</v>
      </c>
      <c r="K24" s="78">
        <f t="shared" si="3"/>
        <v>5.3682083090982209E-4</v>
      </c>
      <c r="L24" s="79"/>
      <c r="M24" s="80"/>
      <c r="N24" s="81">
        <f>分析係数表!H27</f>
        <v>1.1085370816767366E-2</v>
      </c>
      <c r="O24" s="82">
        <f t="shared" si="4"/>
        <v>0.22381420226918539</v>
      </c>
      <c r="P24" s="76">
        <f>分析係数表!C27</f>
        <v>0.24324710590252963</v>
      </c>
      <c r="Q24" s="82">
        <f t="shared" si="5"/>
        <v>5.4442156961862727E-2</v>
      </c>
      <c r="R24" s="83">
        <v>5.5662440002087081E-2</v>
      </c>
      <c r="S24" s="84">
        <f t="shared" si="6"/>
        <v>5.8802535267419402E-2</v>
      </c>
      <c r="T24" s="85">
        <f>分析係数表!F27</f>
        <v>0.32207527072607844</v>
      </c>
      <c r="U24" s="86">
        <f t="shared" si="7"/>
        <v>1.893884246563388E-2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投入係数表!X25</f>
        <v>0</v>
      </c>
      <c r="E25" s="77">
        <f t="shared" si="0"/>
        <v>0</v>
      </c>
      <c r="F25" s="76">
        <f>分析係数表!C28</f>
        <v>6.4266243880729879E-2</v>
      </c>
      <c r="G25" s="77">
        <f t="shared" si="1"/>
        <v>0</v>
      </c>
      <c r="H25" s="77">
        <v>1.1869552143205835E-2</v>
      </c>
      <c r="I25" s="77">
        <f t="shared" si="2"/>
        <v>1.1869552143205835E-2</v>
      </c>
      <c r="J25" s="76">
        <f>分析係数表!G28</f>
        <v>0.12485076971410619</v>
      </c>
      <c r="K25" s="78">
        <f t="shared" si="3"/>
        <v>1.4819227212409672E-3</v>
      </c>
      <c r="L25" s="79"/>
      <c r="M25" s="80"/>
      <c r="N25" s="81">
        <f>分析係数表!H28</f>
        <v>2.0224305794696803E-2</v>
      </c>
      <c r="O25" s="82">
        <f t="shared" si="4"/>
        <v>0.4083297656621025</v>
      </c>
      <c r="P25" s="76">
        <f>分析係数表!C28</f>
        <v>6.4266243880729879E-2</v>
      </c>
      <c r="Q25" s="82">
        <f t="shared" si="5"/>
        <v>2.6241820303801958E-2</v>
      </c>
      <c r="R25" s="83">
        <v>3.0145845736070702E-2</v>
      </c>
      <c r="S25" s="84">
        <f t="shared" si="6"/>
        <v>4.2015397879276536E-2</v>
      </c>
      <c r="T25" s="85">
        <f>分析係数表!F28</f>
        <v>0.21344643418158971</v>
      </c>
      <c r="U25" s="86">
        <f t="shared" si="7"/>
        <v>8.9680368580523032E-3</v>
      </c>
      <c r="V25" s="87">
        <f>分析係数表!D28</f>
        <v>9.0700596921143573E-2</v>
      </c>
      <c r="W25" s="88">
        <f t="shared" si="8"/>
        <v>0</v>
      </c>
      <c r="X25" s="76">
        <f>分析係数表!E28</f>
        <v>8.9632422243166823E-2</v>
      </c>
      <c r="Y25" s="89">
        <f t="shared" si="9"/>
        <v>0</v>
      </c>
    </row>
    <row r="26" spans="1:25" x14ac:dyDescent="0.2">
      <c r="A26" s="6" t="s">
        <v>14</v>
      </c>
      <c r="B26" s="5" t="s">
        <v>50</v>
      </c>
      <c r="C26" s="75">
        <f>最終需要_まとめ!C27</f>
        <v>100</v>
      </c>
      <c r="D26" s="76">
        <f>投入係数表!X26</f>
        <v>6.8131944686335294E-2</v>
      </c>
      <c r="E26" s="77">
        <f t="shared" si="0"/>
        <v>6.8131944686335295</v>
      </c>
      <c r="F26" s="76">
        <f>分析係数表!C29</f>
        <v>0.2704472217012498</v>
      </c>
      <c r="G26" s="77">
        <f t="shared" si="1"/>
        <v>1.842609514952261</v>
      </c>
      <c r="H26" s="77">
        <v>1.9239011733648503</v>
      </c>
      <c r="I26" s="77">
        <f t="shared" si="2"/>
        <v>101.92390117336485</v>
      </c>
      <c r="J26" s="76">
        <f>分析係数表!G29</f>
        <v>0.25613918980110767</v>
      </c>
      <c r="K26" s="78">
        <f t="shared" si="3"/>
        <v>26.106705467913841</v>
      </c>
      <c r="L26" s="79"/>
      <c r="M26" s="80"/>
      <c r="N26" s="81">
        <f>分析係数表!H29</f>
        <v>1.0092978117271389E-2</v>
      </c>
      <c r="O26" s="82">
        <f t="shared" si="4"/>
        <v>0.20377774304316681</v>
      </c>
      <c r="P26" s="76">
        <f>分析係数表!C29</f>
        <v>0.2704472217012498</v>
      </c>
      <c r="Q26" s="82">
        <f t="shared" si="5"/>
        <v>5.5111124450575651E-2</v>
      </c>
      <c r="R26" s="83">
        <v>8.6706508764773149E-2</v>
      </c>
      <c r="S26" s="84">
        <f t="shared" si="6"/>
        <v>102.01060768212963</v>
      </c>
      <c r="T26" s="85">
        <f>分析係数表!F29</f>
        <v>0.41878853321258142</v>
      </c>
      <c r="U26" s="86">
        <f t="shared" si="7"/>
        <v>42.720872763323158</v>
      </c>
      <c r="V26" s="87">
        <f>分析係数表!D29</f>
        <v>8.5600334389912575E-2</v>
      </c>
      <c r="W26" s="88">
        <f t="shared" si="8"/>
        <v>9</v>
      </c>
      <c r="X26" s="76">
        <f>分析係数表!E29</f>
        <v>6.0573339370928979E-2</v>
      </c>
      <c r="Y26" s="89">
        <f t="shared" si="9"/>
        <v>6</v>
      </c>
    </row>
    <row r="27" spans="1:25" x14ac:dyDescent="0.2">
      <c r="A27" s="6" t="s">
        <v>15</v>
      </c>
      <c r="B27" s="5" t="s">
        <v>36</v>
      </c>
      <c r="C27" s="90"/>
      <c r="D27" s="76">
        <f>投入係数表!X27</f>
        <v>1.4107074436587829E-3</v>
      </c>
      <c r="E27" s="77">
        <f t="shared" si="0"/>
        <v>0.1410707443658783</v>
      </c>
      <c r="F27" s="76">
        <f>分析係数表!C30</f>
        <v>1</v>
      </c>
      <c r="G27" s="77">
        <f t="shared" si="1"/>
        <v>0.1410707443658783</v>
      </c>
      <c r="H27" s="77">
        <v>0.24794290139661862</v>
      </c>
      <c r="I27" s="77">
        <f t="shared" si="2"/>
        <v>0.24794290139661862</v>
      </c>
      <c r="J27" s="76">
        <f>分析係数表!G30</f>
        <v>0.34447816919378449</v>
      </c>
      <c r="K27" s="78">
        <f t="shared" si="3"/>
        <v>8.5410916737702208E-2</v>
      </c>
      <c r="L27" s="79"/>
      <c r="M27" s="80"/>
      <c r="N27" s="81">
        <f>分析係数表!H30</f>
        <v>0</v>
      </c>
      <c r="O27" s="82">
        <f t="shared" si="4"/>
        <v>0</v>
      </c>
      <c r="P27" s="76">
        <f>分析係数表!C30</f>
        <v>1</v>
      </c>
      <c r="Q27" s="82">
        <f t="shared" si="5"/>
        <v>0</v>
      </c>
      <c r="R27" s="83">
        <v>8.1789609232865074E-2</v>
      </c>
      <c r="S27" s="84">
        <f t="shared" si="6"/>
        <v>0.32973251062948372</v>
      </c>
      <c r="T27" s="85">
        <f>分析係数表!F30</f>
        <v>0.44033965000872966</v>
      </c>
      <c r="U27" s="86">
        <f t="shared" si="7"/>
        <v>0.14519429832708658</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投入係数表!X28</f>
        <v>1.6771744052387752E-2</v>
      </c>
      <c r="E28" s="77">
        <f t="shared" si="0"/>
        <v>1.6771744052387751</v>
      </c>
      <c r="F28" s="76">
        <f>分析係数表!C31</f>
        <v>1</v>
      </c>
      <c r="G28" s="77">
        <f t="shared" si="1"/>
        <v>1.6771744052387751</v>
      </c>
      <c r="H28" s="77">
        <v>2.1815977660598374</v>
      </c>
      <c r="I28" s="77">
        <f t="shared" si="2"/>
        <v>2.1815977660598374</v>
      </c>
      <c r="J28" s="76">
        <f>分析係数表!G31</f>
        <v>7.060016576471162E-2</v>
      </c>
      <c r="K28" s="78">
        <f t="shared" si="3"/>
        <v>0.15402116391574908</v>
      </c>
      <c r="L28" s="79"/>
      <c r="M28" s="80"/>
      <c r="N28" s="81">
        <f>分析係数表!H31</f>
        <v>2.2204395329180102E-2</v>
      </c>
      <c r="O28" s="82">
        <f t="shared" si="4"/>
        <v>0.44830787437016795</v>
      </c>
      <c r="P28" s="76">
        <f>分析係数表!C31</f>
        <v>1</v>
      </c>
      <c r="Q28" s="82">
        <f t="shared" si="5"/>
        <v>0.44830787437016795</v>
      </c>
      <c r="R28" s="83">
        <v>0.68127439235557175</v>
      </c>
      <c r="S28" s="84">
        <f t="shared" si="6"/>
        <v>2.8628721584154091</v>
      </c>
      <c r="T28" s="85">
        <f>分析係数表!F31</f>
        <v>0.30864414216761737</v>
      </c>
      <c r="U28" s="86">
        <f t="shared" si="7"/>
        <v>0.88360872146967917</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投入係数表!X29</f>
        <v>8.1855864014768892E-4</v>
      </c>
      <c r="E29" s="77">
        <f t="shared" si="0"/>
        <v>8.1855864014768895E-2</v>
      </c>
      <c r="F29" s="76">
        <f>分析係数表!C32</f>
        <v>1</v>
      </c>
      <c r="G29" s="77">
        <f t="shared" si="1"/>
        <v>8.1855864014768895E-2</v>
      </c>
      <c r="H29" s="77">
        <v>0.12974213779015256</v>
      </c>
      <c r="I29" s="77">
        <f t="shared" si="2"/>
        <v>0.12974213779015256</v>
      </c>
      <c r="J29" s="76">
        <f>分析係数表!G32</f>
        <v>0.14032153145618437</v>
      </c>
      <c r="K29" s="78">
        <f t="shared" si="3"/>
        <v>1.8205615469113499E-2</v>
      </c>
      <c r="L29" s="79"/>
      <c r="M29" s="80"/>
      <c r="N29" s="81">
        <f>分析係数表!H32</f>
        <v>6.2454997965125381E-3</v>
      </c>
      <c r="O29" s="82">
        <f t="shared" si="4"/>
        <v>0.12609695948235664</v>
      </c>
      <c r="P29" s="76">
        <f>分析係数表!C32</f>
        <v>1</v>
      </c>
      <c r="Q29" s="82">
        <f t="shared" si="5"/>
        <v>0.12609695948235664</v>
      </c>
      <c r="R29" s="83">
        <v>0.17893278215082983</v>
      </c>
      <c r="S29" s="84">
        <f t="shared" si="6"/>
        <v>0.3086749199409824</v>
      </c>
      <c r="T29" s="85">
        <f>分析係数表!F32</f>
        <v>0.48266889694266329</v>
      </c>
      <c r="U29" s="86">
        <f t="shared" si="7"/>
        <v>0.14898778312177888</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投入係数表!X30</f>
        <v>2.7865826047580899E-4</v>
      </c>
      <c r="E30" s="77">
        <f t="shared" si="0"/>
        <v>2.7865826047580897E-2</v>
      </c>
      <c r="F30" s="76">
        <f>分析係数表!C33</f>
        <v>0.77670327534259886</v>
      </c>
      <c r="G30" s="77">
        <f t="shared" si="1"/>
        <v>2.1643478361283188E-2</v>
      </c>
      <c r="H30" s="77">
        <v>7.4527476232871967E-2</v>
      </c>
      <c r="I30" s="77">
        <f t="shared" si="2"/>
        <v>7.4527476232871967E-2</v>
      </c>
      <c r="J30" s="76">
        <f>分析係数表!G33</f>
        <v>0.5074626865671642</v>
      </c>
      <c r="K30" s="78">
        <f t="shared" si="3"/>
        <v>3.7819913312203683E-2</v>
      </c>
      <c r="L30" s="79"/>
      <c r="M30" s="80"/>
      <c r="N30" s="81">
        <f>分析係数表!H33</f>
        <v>9.4934727483329676E-4</v>
      </c>
      <c r="O30" s="82">
        <f t="shared" si="4"/>
        <v>1.9167369906278021E-2</v>
      </c>
      <c r="P30" s="76">
        <f>分析係数表!C33</f>
        <v>0.77670327534259886</v>
      </c>
      <c r="Q30" s="82">
        <f t="shared" si="5"/>
        <v>1.4887358985909302E-2</v>
      </c>
      <c r="R30" s="83">
        <v>6.0122172159142513E-2</v>
      </c>
      <c r="S30" s="84">
        <f t="shared" si="6"/>
        <v>0.13464964839201449</v>
      </c>
      <c r="T30" s="85">
        <f>分析係数表!F33</f>
        <v>0.6450384062948854</v>
      </c>
      <c r="U30" s="86">
        <f t="shared" si="7"/>
        <v>8.6854194606951707E-2</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投入係数表!X31</f>
        <v>7.7710822390191225E-2</v>
      </c>
      <c r="E31" s="77">
        <f t="shared" si="0"/>
        <v>7.7710822390191225</v>
      </c>
      <c r="F31" s="76">
        <f>分析係数表!C34</f>
        <v>0.47532743082063433</v>
      </c>
      <c r="G31" s="77">
        <f t="shared" si="1"/>
        <v>3.6938085553688222</v>
      </c>
      <c r="H31" s="77">
        <v>3.99647760298169</v>
      </c>
      <c r="I31" s="77">
        <f t="shared" si="2"/>
        <v>3.99647760298169</v>
      </c>
      <c r="J31" s="76">
        <f>分析係数表!G34</f>
        <v>0.42481134980523871</v>
      </c>
      <c r="K31" s="78">
        <f t="shared" si="3"/>
        <v>1.6977490449890567</v>
      </c>
      <c r="L31" s="79"/>
      <c r="M31" s="80"/>
      <c r="N31" s="81">
        <f>分析係数表!H34</f>
        <v>0.15685204896221394</v>
      </c>
      <c r="O31" s="82">
        <f t="shared" si="4"/>
        <v>3.1668508697666091</v>
      </c>
      <c r="P31" s="76">
        <f>分析係数表!C34</f>
        <v>0.47532743082063433</v>
      </c>
      <c r="Q31" s="82">
        <f t="shared" si="5"/>
        <v>1.5052910877182535</v>
      </c>
      <c r="R31" s="83">
        <v>1.6689014313229551</v>
      </c>
      <c r="S31" s="84">
        <f t="shared" si="6"/>
        <v>5.6653790343046451</v>
      </c>
      <c r="T31" s="85">
        <f>分析係数表!F34</f>
        <v>0.69928666893120972</v>
      </c>
      <c r="U31" s="86">
        <f t="shared" si="7"/>
        <v>3.9617240331316088</v>
      </c>
      <c r="V31" s="87">
        <f>分析係数表!D34</f>
        <v>0.17669785175285158</v>
      </c>
      <c r="W31" s="88">
        <f t="shared" si="8"/>
        <v>1</v>
      </c>
      <c r="X31" s="76">
        <f>分析係数表!E34</f>
        <v>0.12938371624217065</v>
      </c>
      <c r="Y31" s="89">
        <f t="shared" si="9"/>
        <v>1</v>
      </c>
    </row>
    <row r="32" spans="1:25" x14ac:dyDescent="0.2">
      <c r="A32" s="6" t="s">
        <v>20</v>
      </c>
      <c r="B32" s="5" t="s">
        <v>37</v>
      </c>
      <c r="C32" s="90"/>
      <c r="D32" s="76">
        <f>投入係数表!X32</f>
        <v>1.5186875195931589E-2</v>
      </c>
      <c r="E32" s="77">
        <f t="shared" si="0"/>
        <v>1.5186875195931588</v>
      </c>
      <c r="F32" s="76">
        <f>分析係数表!C35</f>
        <v>0.95011559485855634</v>
      </c>
      <c r="G32" s="77">
        <f t="shared" si="1"/>
        <v>1.4429286960825196</v>
      </c>
      <c r="H32" s="77">
        <v>1.8165541849782738</v>
      </c>
      <c r="I32" s="77">
        <f t="shared" si="2"/>
        <v>1.8165541849782738</v>
      </c>
      <c r="J32" s="76">
        <f>分析係数表!G35</f>
        <v>0.31372249083859299</v>
      </c>
      <c r="K32" s="78">
        <f t="shared" si="3"/>
        <v>0.56989390365465431</v>
      </c>
      <c r="L32" s="79"/>
      <c r="M32" s="80"/>
      <c r="N32" s="81">
        <f>分析係数表!H35</f>
        <v>5.8597345271264437E-2</v>
      </c>
      <c r="O32" s="82">
        <f t="shared" si="4"/>
        <v>1.1830833901508175</v>
      </c>
      <c r="P32" s="76">
        <f>分析係数表!C35</f>
        <v>0.95011559485855634</v>
      </c>
      <c r="Q32" s="82">
        <f t="shared" si="5"/>
        <v>1.1240659790004215</v>
      </c>
      <c r="R32" s="83">
        <v>1.5906539287584669</v>
      </c>
      <c r="S32" s="84">
        <f t="shared" si="6"/>
        <v>3.4072081137367407</v>
      </c>
      <c r="T32" s="85">
        <f>分析係数表!F35</f>
        <v>0.64312744830705182</v>
      </c>
      <c r="U32" s="86">
        <f t="shared" si="7"/>
        <v>2.1912690600385933</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投入係数表!X33</f>
        <v>1.3932913023790448E-3</v>
      </c>
      <c r="E33" s="77">
        <f t="shared" si="0"/>
        <v>0.13932913023790447</v>
      </c>
      <c r="F33" s="76">
        <f>分析係数表!C36</f>
        <v>0.97036286861890209</v>
      </c>
      <c r="G33" s="77">
        <f t="shared" si="1"/>
        <v>0.1351998144998296</v>
      </c>
      <c r="H33" s="77">
        <v>0.40843735454398056</v>
      </c>
      <c r="I33" s="77">
        <f t="shared" si="2"/>
        <v>0.40843735454398056</v>
      </c>
      <c r="J33" s="76">
        <f>分析係数表!G36</f>
        <v>5.6132677862763138E-2</v>
      </c>
      <c r="K33" s="78">
        <f t="shared" si="3"/>
        <v>2.2926682449736436E-2</v>
      </c>
      <c r="L33" s="79"/>
      <c r="M33" s="80"/>
      <c r="N33" s="81">
        <f>分析係数表!H36</f>
        <v>0.19400338102244624</v>
      </c>
      <c r="O33" s="82">
        <f t="shared" si="4"/>
        <v>3.916938159198688</v>
      </c>
      <c r="P33" s="76">
        <f>分析係数表!C36</f>
        <v>0.97036286861890209</v>
      </c>
      <c r="Q33" s="82">
        <f t="shared" si="5"/>
        <v>3.8008513483628805</v>
      </c>
      <c r="R33" s="83">
        <v>4.0555249661884618</v>
      </c>
      <c r="S33" s="84">
        <f t="shared" si="6"/>
        <v>4.4639623207324419</v>
      </c>
      <c r="T33" s="85">
        <f>分析係数表!F36</f>
        <v>0.84161253999423258</v>
      </c>
      <c r="U33" s="86">
        <f t="shared" si="7"/>
        <v>3.7569266671901795</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投入係数表!X34</f>
        <v>8.2535093524678665E-2</v>
      </c>
      <c r="E34" s="77">
        <f t="shared" si="0"/>
        <v>8.2535093524678658</v>
      </c>
      <c r="F34" s="76">
        <f>分析係数表!C37</f>
        <v>0.51412455642849397</v>
      </c>
      <c r="G34" s="77">
        <f t="shared" si="1"/>
        <v>4.2433318348159679</v>
      </c>
      <c r="H34" s="77">
        <v>4.7552316486556547</v>
      </c>
      <c r="I34" s="77">
        <f t="shared" si="2"/>
        <v>4.7552316486556547</v>
      </c>
      <c r="J34" s="76">
        <f>分析係数表!G37</f>
        <v>0.38383420760226361</v>
      </c>
      <c r="K34" s="78">
        <f t="shared" si="3"/>
        <v>1.8252205718269487</v>
      </c>
      <c r="L34" s="79"/>
      <c r="M34" s="80"/>
      <c r="N34" s="81">
        <f>分析係数表!H37</f>
        <v>4.7982343549447456E-2</v>
      </c>
      <c r="O34" s="82">
        <f t="shared" si="4"/>
        <v>0.96876596390279723</v>
      </c>
      <c r="P34" s="76">
        <f>分析係数表!C37</f>
        <v>0.51412455642849397</v>
      </c>
      <c r="Q34" s="82">
        <f t="shared" si="5"/>
        <v>0.49806637147454802</v>
      </c>
      <c r="R34" s="83">
        <v>0.65454134661471775</v>
      </c>
      <c r="S34" s="84">
        <f t="shared" si="6"/>
        <v>5.4097729952703721</v>
      </c>
      <c r="T34" s="85">
        <f>分析係数表!F37</f>
        <v>0.64874544561874981</v>
      </c>
      <c r="U34" s="86">
        <f t="shared" si="7"/>
        <v>3.5095655925129563</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投入係数表!X35</f>
        <v>5.1900101013619424E-3</v>
      </c>
      <c r="E35" s="77">
        <f t="shared" si="0"/>
        <v>0.51900101013619426</v>
      </c>
      <c r="F35" s="76">
        <f>分析係数表!C38</f>
        <v>0.46043954090550876</v>
      </c>
      <c r="G35" s="77">
        <f t="shared" si="1"/>
        <v>0.23896858683660457</v>
      </c>
      <c r="H35" s="77">
        <v>0.51911862870526804</v>
      </c>
      <c r="I35" s="77">
        <f t="shared" si="2"/>
        <v>0.51911862870526804</v>
      </c>
      <c r="J35" s="76">
        <f>分析係数表!G38</f>
        <v>0.15768289971091839</v>
      </c>
      <c r="K35" s="78">
        <f t="shared" si="3"/>
        <v>8.1856130668202257E-2</v>
      </c>
      <c r="L35" s="79"/>
      <c r="M35" s="80"/>
      <c r="N35" s="81">
        <f>分析係数表!H38</f>
        <v>4.3205084055974702E-2</v>
      </c>
      <c r="O35" s="82">
        <f t="shared" si="4"/>
        <v>0.87231285103559097</v>
      </c>
      <c r="P35" s="76">
        <f>分析係数表!C38</f>
        <v>0.46043954090550876</v>
      </c>
      <c r="Q35" s="82">
        <f t="shared" si="5"/>
        <v>0.40164732865680297</v>
      </c>
      <c r="R35" s="83">
        <v>0.60258351973409374</v>
      </c>
      <c r="S35" s="84">
        <f t="shared" si="6"/>
        <v>1.1217021484393617</v>
      </c>
      <c r="T35" s="85">
        <f>分析係数表!F38</f>
        <v>0.51649988881476538</v>
      </c>
      <c r="U35" s="86">
        <f t="shared" si="7"/>
        <v>0.57935903495221375</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投入係数表!X36</f>
        <v>0</v>
      </c>
      <c r="E36" s="77">
        <f t="shared" si="0"/>
        <v>0</v>
      </c>
      <c r="F36" s="76">
        <f>分析係数表!C39</f>
        <v>1</v>
      </c>
      <c r="G36" s="77">
        <f t="shared" si="1"/>
        <v>0</v>
      </c>
      <c r="H36" s="77">
        <v>4.1215176990310631E-2</v>
      </c>
      <c r="I36" s="77">
        <f t="shared" si="2"/>
        <v>4.1215176990310631E-2</v>
      </c>
      <c r="J36" s="76">
        <f>分析係数表!G39</f>
        <v>0.35257837611217219</v>
      </c>
      <c r="K36" s="78">
        <f t="shared" si="3"/>
        <v>1.4531580174419486E-2</v>
      </c>
      <c r="L36" s="79"/>
      <c r="M36" s="80"/>
      <c r="N36" s="81">
        <f>分析係数表!H39</f>
        <v>3.7864320821463233E-3</v>
      </c>
      <c r="O36" s="82">
        <f t="shared" si="4"/>
        <v>7.6448256889178126E-2</v>
      </c>
      <c r="P36" s="76">
        <f>分析係数表!C39</f>
        <v>1</v>
      </c>
      <c r="Q36" s="82">
        <f t="shared" si="5"/>
        <v>7.6448256889178126E-2</v>
      </c>
      <c r="R36" s="83">
        <v>0.11988406843863358</v>
      </c>
      <c r="S36" s="84">
        <f t="shared" si="6"/>
        <v>0.16109924542894422</v>
      </c>
      <c r="T36" s="85">
        <f>分析係数表!F39</f>
        <v>0.70335864349932453</v>
      </c>
      <c r="U36" s="86">
        <f t="shared" si="7"/>
        <v>0.11331054673366696</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投入係数表!X37</f>
        <v>5.2248423839214185E-5</v>
      </c>
      <c r="E37" s="77">
        <f t="shared" si="0"/>
        <v>5.2248423839214185E-3</v>
      </c>
      <c r="F37" s="76">
        <f>分析係数表!C40</f>
        <v>0.88524546011567695</v>
      </c>
      <c r="G37" s="77">
        <f t="shared" si="1"/>
        <v>4.6252680001864065E-3</v>
      </c>
      <c r="H37" s="77">
        <v>1.3440791448219318E-2</v>
      </c>
      <c r="I37" s="77">
        <f t="shared" si="2"/>
        <v>1.3440791448219318E-2</v>
      </c>
      <c r="J37" s="76">
        <f>分析係数表!G40</f>
        <v>0.51249383412021698</v>
      </c>
      <c r="K37" s="78">
        <f t="shared" si="3"/>
        <v>6.8883227429081418E-3</v>
      </c>
      <c r="L37" s="79"/>
      <c r="M37" s="80"/>
      <c r="N37" s="81">
        <f>分析係数表!H40</f>
        <v>3.2436684093541619E-2</v>
      </c>
      <c r="O37" s="82">
        <f t="shared" si="4"/>
        <v>0.6548983064844951</v>
      </c>
      <c r="P37" s="76">
        <f>分析係数表!C40</f>
        <v>0.88524546011567695</v>
      </c>
      <c r="Q37" s="82">
        <f t="shared" si="5"/>
        <v>0.57974575265284445</v>
      </c>
      <c r="R37" s="83">
        <v>0.58421688445325914</v>
      </c>
      <c r="S37" s="84">
        <f t="shared" si="6"/>
        <v>0.59765767590147845</v>
      </c>
      <c r="T37" s="85">
        <f>分析係数表!F40</f>
        <v>0.70839968994433089</v>
      </c>
      <c r="U37" s="86">
        <f t="shared" si="7"/>
        <v>0.42338051230145674</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投入係数表!X38</f>
        <v>0</v>
      </c>
      <c r="E38" s="77">
        <f t="shared" si="0"/>
        <v>0</v>
      </c>
      <c r="F38" s="76">
        <f>分析係数表!C41</f>
        <v>0.76732784646536523</v>
      </c>
      <c r="G38" s="77">
        <f t="shared" si="1"/>
        <v>0</v>
      </c>
      <c r="H38" s="77">
        <v>4.2889744165643317E-3</v>
      </c>
      <c r="I38" s="77">
        <f t="shared" si="2"/>
        <v>4.2889744165643317E-3</v>
      </c>
      <c r="J38" s="76">
        <f>分析係数表!G41</f>
        <v>0.44330293713737212</v>
      </c>
      <c r="K38" s="78">
        <f t="shared" si="3"/>
        <v>1.9013149561700152E-3</v>
      </c>
      <c r="L38" s="79"/>
      <c r="M38" s="80"/>
      <c r="N38" s="81">
        <f>分析係数表!H41</f>
        <v>5.3196318442225214E-2</v>
      </c>
      <c r="O38" s="82">
        <f t="shared" si="4"/>
        <v>1.0740363829593711</v>
      </c>
      <c r="P38" s="76">
        <f>分析係数表!C41</f>
        <v>0.76732784646536523</v>
      </c>
      <c r="Q38" s="82">
        <f t="shared" si="5"/>
        <v>0.82413802476166453</v>
      </c>
      <c r="R38" s="83">
        <v>0.83924477487010785</v>
      </c>
      <c r="S38" s="84">
        <f t="shared" si="6"/>
        <v>0.84353374928667213</v>
      </c>
      <c r="T38" s="85">
        <f>分析係数表!F41</f>
        <v>0.5479013319521201</v>
      </c>
      <c r="U38" s="86">
        <f t="shared" si="7"/>
        <v>0.46217326478073339</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投入係数表!X39</f>
        <v>5.3990037967187993E-4</v>
      </c>
      <c r="E39" s="77">
        <f>$C$26*D39</f>
        <v>5.3990037967187994E-2</v>
      </c>
      <c r="F39" s="76">
        <f>分析係数表!C42</f>
        <v>0.61896115066660296</v>
      </c>
      <c r="G39" s="77">
        <f>E39*F39</f>
        <v>3.3417736024704263E-2</v>
      </c>
      <c r="H39" s="77">
        <v>5.181600026882012E-2</v>
      </c>
      <c r="I39" s="77">
        <f>C39+H39</f>
        <v>5.181600026882012E-2</v>
      </c>
      <c r="J39" s="76">
        <f>分析係数表!G42</f>
        <v>0.48521299417713759</v>
      </c>
      <c r="K39" s="78">
        <f>I39*J39</f>
        <v>2.5141796636717575E-2</v>
      </c>
      <c r="L39" s="79"/>
      <c r="M39" s="80"/>
      <c r="N39" s="81">
        <f>分析係数表!H42</f>
        <v>1.2030804871176784E-2</v>
      </c>
      <c r="O39" s="82">
        <f t="shared" si="4"/>
        <v>0.24290256405548702</v>
      </c>
      <c r="P39" s="76">
        <f>分析係数表!C42</f>
        <v>0.61896115066660296</v>
      </c>
      <c r="Q39" s="82">
        <f>O39*P39</f>
        <v>0.15034725054765247</v>
      </c>
      <c r="R39" s="83">
        <v>0.1624315054484663</v>
      </c>
      <c r="S39" s="84">
        <f>I39+R39</f>
        <v>0.2142475057172864</v>
      </c>
      <c r="T39" s="85">
        <f>分析係数表!F42</f>
        <v>0.55654305853509045</v>
      </c>
      <c r="U39" s="86">
        <f>S39*T39</f>
        <v>0.11923796211541285</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投入係数表!X40</f>
        <v>3.2829426312306245E-2</v>
      </c>
      <c r="E40" s="77">
        <f>$C$26*D40</f>
        <v>3.2829426312306245</v>
      </c>
      <c r="F40" s="76">
        <f>分析係数表!C43</f>
        <v>0.5789580681381028</v>
      </c>
      <c r="G40" s="77">
        <f>E40*F40</f>
        <v>1.9006861235855024</v>
      </c>
      <c r="H40" s="77">
        <v>2.869381723779326</v>
      </c>
      <c r="I40" s="77">
        <f>C40+H40</f>
        <v>2.869381723779326</v>
      </c>
      <c r="J40" s="76">
        <f>分析係数表!G43</f>
        <v>0.34272082878953108</v>
      </c>
      <c r="K40" s="78">
        <f>I40*J40</f>
        <v>0.98339688248718393</v>
      </c>
      <c r="L40" s="79"/>
      <c r="M40" s="80"/>
      <c r="N40" s="81">
        <f>分析係数表!H43</f>
        <v>3.3445512318817892E-2</v>
      </c>
      <c r="O40" s="82">
        <f t="shared" si="4"/>
        <v>0.67526659981441461</v>
      </c>
      <c r="P40" s="76">
        <f>分析係数表!C43</f>
        <v>0.5789580681381028</v>
      </c>
      <c r="Q40" s="82">
        <f>O40*P40</f>
        <v>0.39095104610673886</v>
      </c>
      <c r="R40" s="83">
        <v>0.94545670447167063</v>
      </c>
      <c r="S40" s="84">
        <f>I40+R40</f>
        <v>3.8148384282509964</v>
      </c>
      <c r="T40" s="85">
        <f>分析係数表!F43</f>
        <v>0.5990685205379862</v>
      </c>
      <c r="U40" s="86">
        <f>S40*T40</f>
        <v>2.2853496133037812</v>
      </c>
      <c r="V40" s="87">
        <f>分析係数表!D43</f>
        <v>0.10839694656488549</v>
      </c>
      <c r="W40" s="88">
        <f>ROUND(S40*V40,0)</f>
        <v>0</v>
      </c>
      <c r="X40" s="76">
        <f>分析係数表!E43</f>
        <v>8.9508360596146849E-2</v>
      </c>
      <c r="Y40" s="89">
        <f>ROUND(S40*X40,0)</f>
        <v>0</v>
      </c>
    </row>
    <row r="41" spans="1:25" x14ac:dyDescent="0.2">
      <c r="A41" s="6" t="s">
        <v>341</v>
      </c>
      <c r="B41" s="5" t="s">
        <v>42</v>
      </c>
      <c r="C41" s="90"/>
      <c r="D41" s="76">
        <f>投入係数表!X41</f>
        <v>4.7023581455292766E-4</v>
      </c>
      <c r="E41" s="77">
        <f>$C$26*D41</f>
        <v>4.7023581455292764E-2</v>
      </c>
      <c r="F41" s="76">
        <f>分析係数表!C44</f>
        <v>0.63630612597919289</v>
      </c>
      <c r="G41" s="77">
        <f>E41*F41</f>
        <v>2.9921392945484356E-2</v>
      </c>
      <c r="H41" s="77">
        <v>4.0347634426364291E-2</v>
      </c>
      <c r="I41" s="77">
        <f>C41+H41</f>
        <v>4.0347634426364291E-2</v>
      </c>
      <c r="J41" s="76">
        <f>分析係数表!G44</f>
        <v>0.27264053101016389</v>
      </c>
      <c r="K41" s="78">
        <f>I41*J41</f>
        <v>1.1000400475007929E-2</v>
      </c>
      <c r="L41" s="79"/>
      <c r="M41" s="80"/>
      <c r="N41" s="81">
        <f>分析係数表!H44</f>
        <v>0.11349043608928404</v>
      </c>
      <c r="O41" s="82">
        <f t="shared" si="4"/>
        <v>2.2913776939319619</v>
      </c>
      <c r="P41" s="76">
        <f>分析係数表!C44</f>
        <v>0.63630612597919289</v>
      </c>
      <c r="Q41" s="82">
        <f>O41*P41</f>
        <v>1.4580176635809834</v>
      </c>
      <c r="R41" s="83">
        <v>1.4866267014847696</v>
      </c>
      <c r="S41" s="84">
        <f>I41+R41</f>
        <v>1.5269743359111339</v>
      </c>
      <c r="T41" s="85">
        <f>分析係数表!F44</f>
        <v>0.52896909354905619</v>
      </c>
      <c r="U41" s="86">
        <f>S41*T41</f>
        <v>0.80772223033958457</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投入係数表!X42</f>
        <v>1.4803720087777352E-3</v>
      </c>
      <c r="E42" s="77">
        <f>$C$26*D42</f>
        <v>0.14803720087777353</v>
      </c>
      <c r="F42" s="76">
        <f>分析係数表!C45</f>
        <v>1</v>
      </c>
      <c r="G42" s="77">
        <f>E42*F42</f>
        <v>0.14803720087777353</v>
      </c>
      <c r="H42" s="77">
        <v>0.19165182689656471</v>
      </c>
      <c r="I42" s="77">
        <f>C42+H42</f>
        <v>0.19165182689656471</v>
      </c>
      <c r="J42" s="76">
        <f>分析係数表!G45</f>
        <v>0</v>
      </c>
      <c r="K42" s="78">
        <f>I42*J42</f>
        <v>0</v>
      </c>
      <c r="L42" s="79"/>
      <c r="M42" s="80"/>
      <c r="N42" s="81">
        <f>分析係数表!H45</f>
        <v>0</v>
      </c>
      <c r="O42" s="82">
        <f t="shared" si="4"/>
        <v>0</v>
      </c>
      <c r="P42" s="76">
        <f>分析係数表!C45</f>
        <v>1</v>
      </c>
      <c r="Q42" s="82">
        <f>O42*P42</f>
        <v>0</v>
      </c>
      <c r="R42" s="83">
        <v>2.8806344149713274E-2</v>
      </c>
      <c r="S42" s="84">
        <f>I42+R42</f>
        <v>0.22045817104627799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3.3438991257097078E-3</v>
      </c>
      <c r="E43" s="77">
        <f>$C$26*D43</f>
        <v>0.33438991257097078</v>
      </c>
      <c r="F43" s="76">
        <f>分析係数表!C46</f>
        <v>0.4351527731358511</v>
      </c>
      <c r="G43" s="77">
        <f>E43*F43</f>
        <v>0.14551069776391273</v>
      </c>
      <c r="H43" s="77">
        <v>0.21736819466512902</v>
      </c>
      <c r="I43" s="77">
        <f>C43+H43</f>
        <v>0.21736819466512902</v>
      </c>
      <c r="J43" s="76">
        <f>分析係数表!G46</f>
        <v>9.2768120033880526E-3</v>
      </c>
      <c r="K43" s="78">
        <f>I43*J43</f>
        <v>2.0164838774242599E-3</v>
      </c>
      <c r="L43" s="79"/>
      <c r="M43" s="80"/>
      <c r="N43" s="81">
        <f>分析係数表!H46</f>
        <v>2.189916413611746E-2</v>
      </c>
      <c r="O43" s="82">
        <f t="shared" si="4"/>
        <v>0.44214524101200769</v>
      </c>
      <c r="P43" s="76">
        <f>分析係数表!C46</f>
        <v>0.4351527731358511</v>
      </c>
      <c r="Q43" s="82">
        <f>O43*P43</f>
        <v>0.1924007277551944</v>
      </c>
      <c r="R43" s="83">
        <v>0.22907978637431375</v>
      </c>
      <c r="S43" s="84">
        <f>I43+R43</f>
        <v>0.44644798103944278</v>
      </c>
      <c r="T43" s="85">
        <f>分析係数表!F46</f>
        <v>0.31347557778405194</v>
      </c>
      <c r="U43" s="86">
        <f>S43*T43</f>
        <v>0.13995053880686278</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投入係数表!X44</f>
        <v>0.56160089170643357</v>
      </c>
      <c r="E44" s="91">
        <f>SUM(E5:E43)</f>
        <v>56.160089170643353</v>
      </c>
      <c r="F44" s="92">
        <f>分析係数表!C47</f>
        <v>0.50215200620282352</v>
      </c>
      <c r="G44" s="91">
        <f>SUM(G5:G43)</f>
        <v>18.381775608925839</v>
      </c>
      <c r="H44" s="91">
        <f>SUM(H5:H43)</f>
        <v>22.489558748677094</v>
      </c>
      <c r="I44" s="91">
        <f>SUM(I5:I43)</f>
        <v>122.48955874867707</v>
      </c>
      <c r="J44" s="92">
        <f>分析係数表!G47</f>
        <v>0.20854392305328981</v>
      </c>
      <c r="K44" s="93">
        <f>SUM(K5:K43)</f>
        <v>32.183928285737601</v>
      </c>
      <c r="L44" s="94">
        <f>最終需要_まとめ!$L$33</f>
        <v>0.62733333333333341</v>
      </c>
      <c r="M44" s="91">
        <f>K44*L44</f>
        <v>20.190051011252724</v>
      </c>
      <c r="N44" s="95">
        <f>分析係数表!H47</f>
        <v>1</v>
      </c>
      <c r="O44" s="96">
        <f>SUM(O5:O43)</f>
        <v>20.190051011252724</v>
      </c>
      <c r="P44" s="92">
        <f>分析係数表!C47</f>
        <v>0.50215200620282352</v>
      </c>
      <c r="Q44" s="96">
        <f>SUM(Q5:Q43)</f>
        <v>12.133297493449676</v>
      </c>
      <c r="R44" s="91">
        <f>SUM(R5:R43)</f>
        <v>14.69684327135446</v>
      </c>
      <c r="S44" s="97">
        <f>SUM(S5:S43)</f>
        <v>137.18640202003158</v>
      </c>
      <c r="T44" s="98">
        <f>分析係数表!F47</f>
        <v>0.44541069554230517</v>
      </c>
      <c r="U44" s="99">
        <f>SUM(U5:U43)</f>
        <v>63.628633353111987</v>
      </c>
      <c r="V44" s="100">
        <f>分析係数表!D47</f>
        <v>5.4742347785855433E-2</v>
      </c>
      <c r="W44" s="101">
        <f>SUM(W5:W43)</f>
        <v>10</v>
      </c>
      <c r="X44" s="92">
        <f>分析係数表!E47</f>
        <v>4.5721861365849166E-2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294</v>
      </c>
      <c r="S2" s="3" t="s">
        <v>153</v>
      </c>
      <c r="U2" s="64" t="s">
        <v>210</v>
      </c>
      <c r="W2" s="3" t="s">
        <v>130</v>
      </c>
      <c r="Y2" s="3" t="s">
        <v>154</v>
      </c>
    </row>
    <row r="3" spans="1:25" ht="44" x14ac:dyDescent="0.2">
      <c r="B3" s="65"/>
      <c r="C3" s="66" t="s">
        <v>228</v>
      </c>
      <c r="D3" s="66" t="s">
        <v>236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1.0677016881773863E-3</v>
      </c>
      <c r="E5" s="77">
        <f t="shared" ref="E5:E38" si="0">$C$27*D5</f>
        <v>0.10677016881773863</v>
      </c>
      <c r="F5" s="76">
        <f>分析係数表!C8</f>
        <v>8.4659786601364306E-2</v>
      </c>
      <c r="G5" s="77">
        <f t="shared" ref="G5:G38" si="1">E5*F5</f>
        <v>9.0391397075013941E-3</v>
      </c>
      <c r="H5" s="77">
        <f t="array" ref="H5:H43">MMULT(逆行列係数!C5:AO43,'23'!G5:G43)</f>
        <v>9.5693349010489009E-3</v>
      </c>
      <c r="I5" s="77">
        <f t="shared" ref="I5:I38" si="2">C5+H5</f>
        <v>9.5693349010489009E-3</v>
      </c>
      <c r="J5" s="76">
        <f>分析係数表!G8</f>
        <v>0.11977611940298508</v>
      </c>
      <c r="K5" s="78">
        <f t="shared" ref="K5:K38" si="3">I5*J5</f>
        <v>1.1461777997151855E-3</v>
      </c>
      <c r="L5" s="79" t="s">
        <v>184</v>
      </c>
      <c r="M5" s="80" t="s">
        <v>184</v>
      </c>
      <c r="N5" s="81">
        <f>分析係数表!H8</f>
        <v>1.0788748708637261E-2</v>
      </c>
      <c r="O5" s="82">
        <f t="shared" ref="O5:O43" si="4">$M$44*N5</f>
        <v>0.27476242691430924</v>
      </c>
      <c r="P5" s="76">
        <f>分析係数表!C8</f>
        <v>8.4659786601364306E-2</v>
      </c>
      <c r="Q5" s="82">
        <f t="shared" ref="Q5:Q38" si="5">O5*P5</f>
        <v>2.3261328428638376E-2</v>
      </c>
      <c r="R5" s="83">
        <f t="array" ref="R5:R43">MMULT(逆行列係数!C5:AO43,'23'!Q5:Q43)</f>
        <v>3.0198596909706592E-2</v>
      </c>
      <c r="S5" s="84">
        <f t="shared" ref="S5:S38" si="6">I5+R5</f>
        <v>3.9767931810755497E-2</v>
      </c>
      <c r="T5" s="85">
        <f>分析係数表!F8</f>
        <v>0.4513681592039801</v>
      </c>
      <c r="U5" s="86">
        <f t="shared" ref="U5:U38" si="7">S5*T5</f>
        <v>1.7949978176770111E-2</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投入係数表!Y6</f>
        <v>4.0290629742542878E-5</v>
      </c>
      <c r="E6" s="77">
        <f t="shared" si="0"/>
        <v>4.0290629742542874E-3</v>
      </c>
      <c r="F6" s="76">
        <f>分析係数表!C9</f>
        <v>0.31916038751345532</v>
      </c>
      <c r="G6" s="77">
        <f t="shared" si="1"/>
        <v>1.2859173001791133E-3</v>
      </c>
      <c r="H6" s="77">
        <v>3.6223792456757452E-3</v>
      </c>
      <c r="I6" s="77">
        <f t="shared" si="2"/>
        <v>3.6223792456757452E-3</v>
      </c>
      <c r="J6" s="76">
        <f>分析係数表!G9</f>
        <v>0.24726134585289514</v>
      </c>
      <c r="K6" s="78">
        <f t="shared" si="3"/>
        <v>8.9567436747537983E-4</v>
      </c>
      <c r="L6" s="79"/>
      <c r="M6" s="80"/>
      <c r="N6" s="81">
        <f>分析係数表!H9</f>
        <v>5.7211282597126128E-4</v>
      </c>
      <c r="O6" s="82">
        <f t="shared" si="4"/>
        <v>1.4570281760925646E-2</v>
      </c>
      <c r="P6" s="76">
        <f>分析係数表!C9</f>
        <v>0.31916038751345532</v>
      </c>
      <c r="Q6" s="82">
        <f t="shared" si="5"/>
        <v>4.6502567729972593E-3</v>
      </c>
      <c r="R6" s="83">
        <v>5.6519809396698324E-3</v>
      </c>
      <c r="S6" s="84">
        <f t="shared" si="6"/>
        <v>9.274360185345578E-3</v>
      </c>
      <c r="T6" s="85">
        <f>分析係数表!F9</f>
        <v>0.67449139280125192</v>
      </c>
      <c r="U6" s="86">
        <f t="shared" si="7"/>
        <v>6.2554761187542159E-3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投入係数表!Y7</f>
        <v>0</v>
      </c>
      <c r="E7" s="77">
        <f t="shared" si="0"/>
        <v>0</v>
      </c>
      <c r="F7" s="76">
        <f>分析係数表!C10</f>
        <v>0.62166360683519284</v>
      </c>
      <c r="G7" s="77">
        <f t="shared" si="1"/>
        <v>0</v>
      </c>
      <c r="H7" s="77">
        <v>6.2099815803977906E-4</v>
      </c>
      <c r="I7" s="77">
        <f t="shared" si="2"/>
        <v>6.2099815803977906E-4</v>
      </c>
      <c r="J7" s="76">
        <f>分析係数表!G10</f>
        <v>0.1793598233995585</v>
      </c>
      <c r="K7" s="78">
        <f t="shared" si="3"/>
        <v>1.1138211995746589E-4</v>
      </c>
      <c r="L7" s="79"/>
      <c r="M7" s="80"/>
      <c r="N7" s="81">
        <f>分析係数表!H10</f>
        <v>1.0737876843126819E-3</v>
      </c>
      <c r="O7" s="82">
        <f t="shared" si="4"/>
        <v>2.7346684782476045E-2</v>
      </c>
      <c r="P7" s="76">
        <f>分析係数表!C10</f>
        <v>0.62166360683519284</v>
      </c>
      <c r="Q7" s="82">
        <f t="shared" si="5"/>
        <v>1.7000438696859139E-2</v>
      </c>
      <c r="R7" s="83">
        <v>2.6880990308152046E-2</v>
      </c>
      <c r="S7" s="84">
        <f t="shared" si="6"/>
        <v>2.7501988466191826E-2</v>
      </c>
      <c r="T7" s="85">
        <f>分析係数表!F10</f>
        <v>0.51894775570272256</v>
      </c>
      <c r="U7" s="86">
        <f t="shared" si="7"/>
        <v>1.4272095191892408E-2</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投入係数表!Y8</f>
        <v>6.6513114599981195E-3</v>
      </c>
      <c r="E8" s="77">
        <f t="shared" si="0"/>
        <v>0.66513114599981193</v>
      </c>
      <c r="F8" s="76">
        <f>分析係数表!C11</f>
        <v>1.1338376983330734E-2</v>
      </c>
      <c r="G8" s="77">
        <f t="shared" si="1"/>
        <v>7.541507676700661E-3</v>
      </c>
      <c r="H8" s="77">
        <v>1.2662445384209492E-2</v>
      </c>
      <c r="I8" s="77">
        <f t="shared" si="2"/>
        <v>1.2662445384209492E-2</v>
      </c>
      <c r="J8" s="76">
        <f>分析係数表!G11</f>
        <v>0.33809183916250296</v>
      </c>
      <c r="K8" s="78">
        <f t="shared" si="3"/>
        <v>4.2810694482421337E-3</v>
      </c>
      <c r="L8" s="79"/>
      <c r="M8" s="80"/>
      <c r="N8" s="81">
        <f>分析係数表!H11</f>
        <v>-1.9566102119400181E-5</v>
      </c>
      <c r="O8" s="82">
        <f t="shared" si="4"/>
        <v>-4.9829964982645849E-4</v>
      </c>
      <c r="P8" s="76">
        <f>分析係数表!C11</f>
        <v>1.1338376983330734E-2</v>
      </c>
      <c r="Q8" s="82">
        <f t="shared" si="5"/>
        <v>-5.6499092803940809E-6</v>
      </c>
      <c r="R8" s="83">
        <v>3.8203970671406985E-3</v>
      </c>
      <c r="S8" s="84">
        <f t="shared" si="6"/>
        <v>1.6482842451350191E-2</v>
      </c>
      <c r="T8" s="85">
        <f>分析係数表!F11</f>
        <v>0.55864858434451581</v>
      </c>
      <c r="U8" s="86">
        <f t="shared" si="7"/>
        <v>9.208116601420473E-3</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投入係数表!Y9</f>
        <v>2.6860419828361918E-5</v>
      </c>
      <c r="E9" s="77">
        <f t="shared" si="0"/>
        <v>2.6860419828361919E-3</v>
      </c>
      <c r="F9" s="76">
        <f>分析係数表!C12</f>
        <v>8.477574226152873E-2</v>
      </c>
      <c r="G9" s="77">
        <f t="shared" si="1"/>
        <v>2.2771120284056657E-4</v>
      </c>
      <c r="H9" s="77">
        <v>1.157074744397686E-3</v>
      </c>
      <c r="I9" s="77">
        <f t="shared" si="2"/>
        <v>1.157074744397686E-3</v>
      </c>
      <c r="J9" s="76">
        <f>分析係数表!G12</f>
        <v>0.1365084958708076</v>
      </c>
      <c r="K9" s="78">
        <f t="shared" si="3"/>
        <v>1.5795053296782728E-4</v>
      </c>
      <c r="L9" s="79"/>
      <c r="M9" s="80"/>
      <c r="N9" s="81">
        <f>分析係数表!H12</f>
        <v>8.9702751776602072E-2</v>
      </c>
      <c r="O9" s="82">
        <f t="shared" si="4"/>
        <v>2.2845045745943819</v>
      </c>
      <c r="P9" s="76">
        <f>分析係数表!C12</f>
        <v>8.477574226152873E-2</v>
      </c>
      <c r="Q9" s="82">
        <f t="shared" si="5"/>
        <v>0.19367057101109666</v>
      </c>
      <c r="R9" s="83">
        <v>0.21972372857765912</v>
      </c>
      <c r="S9" s="84">
        <f t="shared" si="6"/>
        <v>0.22088080332205681</v>
      </c>
      <c r="T9" s="85">
        <f>分析係数表!F12</f>
        <v>0.34033278686012841</v>
      </c>
      <c r="U9" s="86">
        <f t="shared" si="7"/>
        <v>7.5172979358499509E-2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投入係数表!Y10</f>
        <v>3.3273345062383324E-3</v>
      </c>
      <c r="E10" s="77">
        <f t="shared" si="0"/>
        <v>0.33273345062383325</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0.36264255315770344</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投入係数表!Y11</f>
        <v>5.0044319692716797E-2</v>
      </c>
      <c r="E11" s="77">
        <f t="shared" si="0"/>
        <v>5.0044319692716801</v>
      </c>
      <c r="F11" s="76">
        <f>分析係数表!C14</f>
        <v>0.10751143043762246</v>
      </c>
      <c r="G11" s="77">
        <f t="shared" si="1"/>
        <v>0.53803363954416616</v>
      </c>
      <c r="H11" s="77">
        <v>0.58696431488539524</v>
      </c>
      <c r="I11" s="77">
        <f t="shared" si="2"/>
        <v>0.58696431488539524</v>
      </c>
      <c r="J11" s="76">
        <f>分析係数表!G14</f>
        <v>0.16229985443959244</v>
      </c>
      <c r="K11" s="78">
        <f t="shared" si="3"/>
        <v>9.5264222867134749E-2</v>
      </c>
      <c r="L11" s="79"/>
      <c r="M11" s="80"/>
      <c r="N11" s="81">
        <f>分析係数表!H14</f>
        <v>1.1512694487055067E-3</v>
      </c>
      <c r="O11" s="82">
        <f t="shared" si="4"/>
        <v>2.9319951395788822E-2</v>
      </c>
      <c r="P11" s="76">
        <f>分析係数表!C14</f>
        <v>0.10751143043762246</v>
      </c>
      <c r="Q11" s="82">
        <f t="shared" si="5"/>
        <v>3.1522299149228214E-3</v>
      </c>
      <c r="R11" s="83">
        <v>1.8673411580429511E-2</v>
      </c>
      <c r="S11" s="84">
        <f t="shared" si="6"/>
        <v>0.60563772646582481</v>
      </c>
      <c r="T11" s="85">
        <f>分析係数表!F14</f>
        <v>0.30163027656477437</v>
      </c>
      <c r="U11" s="86">
        <f t="shared" si="7"/>
        <v>0.18267867493194789</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投入係数表!Y12</f>
        <v>5.7481298432694502E-3</v>
      </c>
      <c r="E12" s="77">
        <f t="shared" si="0"/>
        <v>0.57481298432694505</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0.20944530881505705</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投入係数表!Y13</f>
        <v>1.2869498650263904E-2</v>
      </c>
      <c r="E13" s="77">
        <f t="shared" si="0"/>
        <v>1.2869498650263904</v>
      </c>
      <c r="F13" s="76">
        <f>分析係数表!C16</f>
        <v>7.3204631810756426E-2</v>
      </c>
      <c r="G13" s="77">
        <f t="shared" si="1"/>
        <v>9.4210691028159585E-2</v>
      </c>
      <c r="H13" s="77">
        <v>0.10912345232329744</v>
      </c>
      <c r="I13" s="77">
        <f t="shared" si="2"/>
        <v>0.10912345232329744</v>
      </c>
      <c r="J13" s="76">
        <f>分析係数表!G16</f>
        <v>3.3405954974582423E-2</v>
      </c>
      <c r="K13" s="78">
        <f t="shared" si="3"/>
        <v>3.6453731349830659E-3</v>
      </c>
      <c r="L13" s="79"/>
      <c r="M13" s="80"/>
      <c r="N13" s="81">
        <f>分析係数表!H16</f>
        <v>1.6620229784303289E-2</v>
      </c>
      <c r="O13" s="82">
        <f t="shared" si="4"/>
        <v>0.4232756545485869</v>
      </c>
      <c r="P13" s="76">
        <f>分析係数表!C16</f>
        <v>7.3204631810756426E-2</v>
      </c>
      <c r="Q13" s="82">
        <f t="shared" si="5"/>
        <v>3.0985738445686233E-2</v>
      </c>
      <c r="R13" s="83">
        <v>3.9563825845104046E-2</v>
      </c>
      <c r="S13" s="84">
        <f t="shared" si="6"/>
        <v>0.14868727816840149</v>
      </c>
      <c r="T13" s="85">
        <f>分析係数表!F16</f>
        <v>0.2888106809675437</v>
      </c>
      <c r="U13" s="86">
        <f t="shared" si="7"/>
        <v>4.2942474059026632E-2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投入係数表!Y14</f>
        <v>1.43535368457809E-2</v>
      </c>
      <c r="E14" s="77">
        <f t="shared" si="0"/>
        <v>1.4353536845780901</v>
      </c>
      <c r="F14" s="76">
        <f>分析係数表!C17</f>
        <v>9.4677137870855188E-2</v>
      </c>
      <c r="G14" s="77">
        <f t="shared" si="1"/>
        <v>0.13589517868823983</v>
      </c>
      <c r="H14" s="77">
        <v>0.16048318781261312</v>
      </c>
      <c r="I14" s="77">
        <f t="shared" si="2"/>
        <v>0.16048318781261312</v>
      </c>
      <c r="J14" s="76">
        <f>分析係数表!G17</f>
        <v>0.22277835489659081</v>
      </c>
      <c r="K14" s="78">
        <f t="shared" si="3"/>
        <v>3.5752180569454561E-2</v>
      </c>
      <c r="L14" s="79"/>
      <c r="M14" s="80"/>
      <c r="N14" s="81">
        <f>分析係数表!H17</f>
        <v>2.9857871834204678E-3</v>
      </c>
      <c r="O14" s="82">
        <f t="shared" si="4"/>
        <v>7.6040526563517577E-2</v>
      </c>
      <c r="P14" s="76">
        <f>分析係数表!C17</f>
        <v>9.4677137870855188E-2</v>
      </c>
      <c r="Q14" s="82">
        <f t="shared" si="5"/>
        <v>7.1992994172265798E-3</v>
      </c>
      <c r="R14" s="83">
        <v>1.7124600651334941E-2</v>
      </c>
      <c r="S14" s="84">
        <f t="shared" si="6"/>
        <v>0.17760778846394806</v>
      </c>
      <c r="T14" s="85">
        <f>分析係数表!F17</f>
        <v>0.35642648030975543</v>
      </c>
      <c r="U14" s="86">
        <f t="shared" si="7"/>
        <v>6.3304118917804589E-2</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投入係数表!Y15</f>
        <v>5.7007883533219623E-2</v>
      </c>
      <c r="E15" s="77">
        <f t="shared" si="0"/>
        <v>5.7007883533219621</v>
      </c>
      <c r="F15" s="76">
        <f>分析係数表!C18</f>
        <v>9.0734209682590605E-2</v>
      </c>
      <c r="G15" s="77">
        <f t="shared" si="1"/>
        <v>0.51725652580638537</v>
      </c>
      <c r="H15" s="77">
        <v>0.52565422017518559</v>
      </c>
      <c r="I15" s="77">
        <f t="shared" si="2"/>
        <v>0.52565422017518559</v>
      </c>
      <c r="J15" s="76">
        <f>分析係数表!G18</f>
        <v>0.21565293431791682</v>
      </c>
      <c r="K15" s="78">
        <f t="shared" si="3"/>
        <v>0.11335887501737509</v>
      </c>
      <c r="L15" s="79"/>
      <c r="M15" s="80"/>
      <c r="N15" s="81">
        <f>分析係数表!H18</f>
        <v>4.3984597564411608E-4</v>
      </c>
      <c r="O15" s="82">
        <f t="shared" si="4"/>
        <v>1.1201776128098789E-2</v>
      </c>
      <c r="P15" s="76">
        <f>分析係数表!C18</f>
        <v>9.0734209682590605E-2</v>
      </c>
      <c r="Q15" s="82">
        <f t="shared" si="5"/>
        <v>1.0163843040243534E-3</v>
      </c>
      <c r="R15" s="83">
        <v>2.9406842434004338E-3</v>
      </c>
      <c r="S15" s="84">
        <f t="shared" si="6"/>
        <v>0.52859490441858603</v>
      </c>
      <c r="T15" s="85">
        <f>分析係数表!F18</f>
        <v>0.45924018655266224</v>
      </c>
      <c r="U15" s="86">
        <f t="shared" si="7"/>
        <v>0.24275202251597811</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投入係数表!Y16</f>
        <v>2.4822385473884958E-2</v>
      </c>
      <c r="E16" s="77">
        <f t="shared" si="0"/>
        <v>2.4822385473884956</v>
      </c>
      <c r="F16" s="76">
        <f>分析係数表!C19</f>
        <v>0.38367313932924796</v>
      </c>
      <c r="G16" s="77">
        <f t="shared" si="1"/>
        <v>0.95236825604061637</v>
      </c>
      <c r="H16" s="77">
        <v>1.3933308705327183</v>
      </c>
      <c r="I16" s="77">
        <f t="shared" si="2"/>
        <v>1.3933308705327183</v>
      </c>
      <c r="J16" s="76">
        <f>分析係数表!G19</f>
        <v>5.766363928853338E-2</v>
      </c>
      <c r="K16" s="78">
        <f t="shared" si="3"/>
        <v>8.0344528727976872E-2</v>
      </c>
      <c r="L16" s="79"/>
      <c r="M16" s="80"/>
      <c r="N16" s="81">
        <f>分析係数表!H19</f>
        <v>-1.1191810412296904E-4</v>
      </c>
      <c r="O16" s="82">
        <f t="shared" si="4"/>
        <v>-2.850273997007343E-3</v>
      </c>
      <c r="P16" s="76">
        <f>分析係数表!C19</f>
        <v>0.38367313932924796</v>
      </c>
      <c r="Q16" s="82">
        <f t="shared" si="5"/>
        <v>-1.0935735723803309E-3</v>
      </c>
      <c r="R16" s="83">
        <v>9.7614311847964656E-3</v>
      </c>
      <c r="S16" s="84">
        <f t="shared" si="6"/>
        <v>1.4030923017175148</v>
      </c>
      <c r="T16" s="85">
        <f>分析係数表!F19</f>
        <v>0.24005843022564122</v>
      </c>
      <c r="U16" s="86">
        <f t="shared" si="7"/>
        <v>0.33682413541198836</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投入係数表!Y17</f>
        <v>9.5656670113753884E-3</v>
      </c>
      <c r="E17" s="77">
        <f t="shared" si="0"/>
        <v>0.95656670113753883</v>
      </c>
      <c r="F17" s="76">
        <f>分析係数表!C20</f>
        <v>5.6760594962254274E-2</v>
      </c>
      <c r="G17" s="77">
        <f t="shared" si="1"/>
        <v>5.4295295077647576E-2</v>
      </c>
      <c r="H17" s="77">
        <v>6.6770658519210394E-2</v>
      </c>
      <c r="I17" s="77">
        <f t="shared" si="2"/>
        <v>6.6770658519210394E-2</v>
      </c>
      <c r="J17" s="76">
        <f>分析係数表!G20</f>
        <v>0.10000544691976687</v>
      </c>
      <c r="K17" s="78">
        <f t="shared" si="3"/>
        <v>6.6774295463407751E-3</v>
      </c>
      <c r="L17" s="79"/>
      <c r="M17" s="80"/>
      <c r="N17" s="81">
        <f>分析係数表!H20</f>
        <v>5.4785085934320511E-4</v>
      </c>
      <c r="O17" s="82">
        <f t="shared" si="4"/>
        <v>1.395239019514084E-2</v>
      </c>
      <c r="P17" s="76">
        <f>分析係数表!C20</f>
        <v>5.6760594962254274E-2</v>
      </c>
      <c r="Q17" s="82">
        <f t="shared" si="5"/>
        <v>7.9194596862171708E-4</v>
      </c>
      <c r="R17" s="83">
        <v>2.6477126081986871E-3</v>
      </c>
      <c r="S17" s="84">
        <f t="shared" si="6"/>
        <v>6.9418371127409076E-2</v>
      </c>
      <c r="T17" s="85">
        <f>分析係数表!F20</f>
        <v>0.22277901846505802</v>
      </c>
      <c r="U17" s="86">
        <f t="shared" si="7"/>
        <v>1.5464956583207316E-2</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投入係数表!Y18</f>
        <v>0.10192186303871929</v>
      </c>
      <c r="E18" s="77">
        <f t="shared" si="0"/>
        <v>10.19218630387193</v>
      </c>
      <c r="F18" s="76">
        <f>分析係数表!C21</f>
        <v>0.13737850556345566</v>
      </c>
      <c r="G18" s="77">
        <f t="shared" si="1"/>
        <v>1.4001873228502464</v>
      </c>
      <c r="H18" s="77">
        <v>1.4267136087207022</v>
      </c>
      <c r="I18" s="77">
        <f t="shared" si="2"/>
        <v>1.4267136087207022</v>
      </c>
      <c r="J18" s="76">
        <f>分析係数表!G21</f>
        <v>0.2851571527617287</v>
      </c>
      <c r="K18" s="78">
        <f t="shared" si="3"/>
        <v>0.40683759046920653</v>
      </c>
      <c r="L18" s="79"/>
      <c r="M18" s="80"/>
      <c r="N18" s="81">
        <f>分析係数表!H21</f>
        <v>9.156935791879285E-4</v>
      </c>
      <c r="O18" s="82">
        <f t="shared" si="4"/>
        <v>2.332042361187826E-2</v>
      </c>
      <c r="P18" s="76">
        <f>分析係数表!C21</f>
        <v>0.13737850556345566</v>
      </c>
      <c r="Q18" s="82">
        <f t="shared" si="5"/>
        <v>3.2037249449065599E-3</v>
      </c>
      <c r="R18" s="83">
        <v>9.859318772275279E-3</v>
      </c>
      <c r="S18" s="84">
        <f t="shared" si="6"/>
        <v>1.4365729274929775</v>
      </c>
      <c r="T18" s="85">
        <f>分析係数表!F21</f>
        <v>0.4258002079963023</v>
      </c>
      <c r="U18" s="86">
        <f t="shared" si="7"/>
        <v>0.61169305132836671</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投入係数表!Y19</f>
        <v>6.8426919512751981E-3</v>
      </c>
      <c r="E19" s="77">
        <f t="shared" si="0"/>
        <v>0.68426919512751982</v>
      </c>
      <c r="F19" s="76">
        <f>分析係数表!C22</f>
        <v>5.5142937219730959E-2</v>
      </c>
      <c r="G19" s="77">
        <f t="shared" si="1"/>
        <v>3.7732613268312662E-2</v>
      </c>
      <c r="H19" s="77">
        <v>4.3324658522041266E-2</v>
      </c>
      <c r="I19" s="77">
        <f t="shared" si="2"/>
        <v>4.3324658522041266E-2</v>
      </c>
      <c r="J19" s="76">
        <f>分析係数表!G22</f>
        <v>0.19463487332339791</v>
      </c>
      <c r="K19" s="78">
        <f t="shared" si="3"/>
        <v>8.4324894232169732E-3</v>
      </c>
      <c r="L19" s="79"/>
      <c r="M19" s="80"/>
      <c r="N19" s="81">
        <f>分析係数表!H22</f>
        <v>4.3045424662680399E-5</v>
      </c>
      <c r="O19" s="82">
        <f t="shared" si="4"/>
        <v>1.0962592296182088E-3</v>
      </c>
      <c r="P19" s="76">
        <f>分析係数表!C22</f>
        <v>5.5142937219730959E-2</v>
      </c>
      <c r="Q19" s="82">
        <f t="shared" si="5"/>
        <v>6.0450953875387517E-5</v>
      </c>
      <c r="R19" s="83">
        <v>1.2671489878300715E-3</v>
      </c>
      <c r="S19" s="84">
        <f t="shared" si="6"/>
        <v>4.4591807509871337E-2</v>
      </c>
      <c r="T19" s="85">
        <f>分析係数表!F22</f>
        <v>0.4128663686040735</v>
      </c>
      <c r="U19" s="86">
        <f t="shared" si="7"/>
        <v>1.8410457636092434E-2</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投入係数表!Y20</f>
        <v>7.3866154527995272E-5</v>
      </c>
      <c r="E20" s="77">
        <f t="shared" si="0"/>
        <v>7.3866154527995271E-3</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6.3782355177786692E-4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投入係数表!Y21</f>
        <v>2.0481070119125961E-4</v>
      </c>
      <c r="E21" s="77">
        <f t="shared" si="0"/>
        <v>2.048107011912596E-2</v>
      </c>
      <c r="F21" s="76">
        <f>分析係数表!C24</f>
        <v>1</v>
      </c>
      <c r="G21" s="77">
        <f t="shared" si="1"/>
        <v>2.048107011912596E-2</v>
      </c>
      <c r="H21" s="77">
        <v>8.9223497138134961E-2</v>
      </c>
      <c r="I21" s="77">
        <f t="shared" si="2"/>
        <v>8.9223497138134961E-2</v>
      </c>
      <c r="J21" s="76">
        <f>分析係数表!G24</f>
        <v>0.20831345678476951</v>
      </c>
      <c r="K21" s="78">
        <f t="shared" si="3"/>
        <v>1.8586455115270881E-2</v>
      </c>
      <c r="L21" s="79"/>
      <c r="M21" s="80"/>
      <c r="N21" s="81">
        <f>分析係数表!H24</f>
        <v>3.2557993926681905E-4</v>
      </c>
      <c r="O21" s="82">
        <f t="shared" si="4"/>
        <v>8.2917061731122704E-3</v>
      </c>
      <c r="P21" s="76">
        <f>分析係数表!C24</f>
        <v>1</v>
      </c>
      <c r="Q21" s="82">
        <f t="shared" si="5"/>
        <v>8.2917061731122704E-3</v>
      </c>
      <c r="R21" s="83">
        <v>4.3750855317878486E-2</v>
      </c>
      <c r="S21" s="84">
        <f t="shared" si="6"/>
        <v>0.13297435245601344</v>
      </c>
      <c r="T21" s="85">
        <f>分析係数表!F24</f>
        <v>0.39224380935860187</v>
      </c>
      <c r="U21" s="86">
        <f t="shared" si="7"/>
        <v>5.2158366554340065E-2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投入係数表!Y22</f>
        <v>3.2904014289743348E-4</v>
      </c>
      <c r="E22" s="77">
        <f t="shared" si="0"/>
        <v>3.290401428974335E-2</v>
      </c>
      <c r="F22" s="76">
        <f>分析係数表!C25</f>
        <v>5.3881637957861162E-2</v>
      </c>
      <c r="G22" s="77">
        <f t="shared" si="1"/>
        <v>1.7729221853202413E-3</v>
      </c>
      <c r="H22" s="77">
        <v>1.7850051827035401E-2</v>
      </c>
      <c r="I22" s="77">
        <f t="shared" si="2"/>
        <v>1.7850051827035401E-2</v>
      </c>
      <c r="J22" s="76">
        <f>分析係数表!G25</f>
        <v>0.19694753074216123</v>
      </c>
      <c r="K22" s="78">
        <f t="shared" si="3"/>
        <v>3.5155236309542259E-3</v>
      </c>
      <c r="L22" s="79"/>
      <c r="M22" s="80"/>
      <c r="N22" s="81">
        <f>分析係数表!H25</f>
        <v>5.0793601101962874E-4</v>
      </c>
      <c r="O22" s="82">
        <f t="shared" si="4"/>
        <v>1.2935858909494865E-2</v>
      </c>
      <c r="P22" s="76">
        <f>分析係数表!C25</f>
        <v>5.3881637957861162E-2</v>
      </c>
      <c r="Q22" s="82">
        <f t="shared" si="5"/>
        <v>6.9700526643537495E-4</v>
      </c>
      <c r="R22" s="83">
        <v>6.0399888195122953E-3</v>
      </c>
      <c r="S22" s="84">
        <f t="shared" si="6"/>
        <v>2.3890040646547695E-2</v>
      </c>
      <c r="T22" s="85">
        <f>分析係数表!F25</f>
        <v>0.35040132853584277</v>
      </c>
      <c r="U22" s="86">
        <f t="shared" si="7"/>
        <v>8.371101981325596E-3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投入係数表!Y23</f>
        <v>8.4643897984125489E-3</v>
      </c>
      <c r="E23" s="77">
        <f t="shared" si="0"/>
        <v>0.84643897984125493</v>
      </c>
      <c r="F23" s="76">
        <f>分析係数表!C26</f>
        <v>0.84177658262309296</v>
      </c>
      <c r="G23" s="77">
        <f t="shared" si="1"/>
        <v>0.71251251184974862</v>
      </c>
      <c r="H23" s="77">
        <v>0.86050337175468861</v>
      </c>
      <c r="I23" s="77">
        <f t="shared" si="2"/>
        <v>0.86050337175468861</v>
      </c>
      <c r="J23" s="76">
        <f>分析係数表!G26</f>
        <v>0.19643330946147433</v>
      </c>
      <c r="K23" s="78">
        <f t="shared" si="3"/>
        <v>0.16903152511653083</v>
      </c>
      <c r="L23" s="79"/>
      <c r="M23" s="80"/>
      <c r="N23" s="81">
        <f>分析係数表!H26</f>
        <v>1.0240897849294056E-2</v>
      </c>
      <c r="O23" s="82">
        <f t="shared" si="4"/>
        <v>0.26081003671916841</v>
      </c>
      <c r="P23" s="76">
        <f>分析係数表!C26</f>
        <v>0.84177658262309296</v>
      </c>
      <c r="Q23" s="82">
        <f t="shared" si="5"/>
        <v>0.21954378142326497</v>
      </c>
      <c r="R23" s="83">
        <v>0.26122941078036954</v>
      </c>
      <c r="S23" s="84">
        <f t="shared" si="6"/>
        <v>1.1217327825350583</v>
      </c>
      <c r="T23" s="85">
        <f>分析係数表!F26</f>
        <v>0.3347664275567348</v>
      </c>
      <c r="U23" s="86">
        <f t="shared" si="7"/>
        <v>0.37551847628253715</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投入係数表!Y24</f>
        <v>1.7492848413220698E-3</v>
      </c>
      <c r="E24" s="77">
        <f t="shared" si="0"/>
        <v>0.17492848413220699</v>
      </c>
      <c r="F24" s="76">
        <f>分析係数表!C27</f>
        <v>0.24324710590252963</v>
      </c>
      <c r="G24" s="77">
        <f t="shared" si="1"/>
        <v>4.2550847505075928E-2</v>
      </c>
      <c r="H24" s="77">
        <v>4.5968939790533805E-2</v>
      </c>
      <c r="I24" s="77">
        <f t="shared" si="2"/>
        <v>4.5968939790533805E-2</v>
      </c>
      <c r="J24" s="76">
        <f>分析係数表!G27</f>
        <v>0.17095686135274277</v>
      </c>
      <c r="K24" s="78">
        <f t="shared" si="3"/>
        <v>7.8587056663028676E-3</v>
      </c>
      <c r="L24" s="79"/>
      <c r="M24" s="80"/>
      <c r="N24" s="81">
        <f>分析係数表!H27</f>
        <v>1.1085370816767366E-2</v>
      </c>
      <c r="O24" s="82">
        <f t="shared" si="4"/>
        <v>0.28231664960567832</v>
      </c>
      <c r="P24" s="76">
        <f>分析係数表!C27</f>
        <v>0.24324710590252963</v>
      </c>
      <c r="Q24" s="82">
        <f t="shared" si="5"/>
        <v>6.867270796467978E-2</v>
      </c>
      <c r="R24" s="83">
        <v>7.0211958896899129E-2</v>
      </c>
      <c r="S24" s="84">
        <f t="shared" si="6"/>
        <v>0.11618089868743293</v>
      </c>
      <c r="T24" s="85">
        <f>分析係数表!F27</f>
        <v>0.32207527072607844</v>
      </c>
      <c r="U24" s="86">
        <f t="shared" si="7"/>
        <v>3.7418994397954056E-2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投入係数表!Y25</f>
        <v>0</v>
      </c>
      <c r="E25" s="77">
        <f t="shared" si="0"/>
        <v>0</v>
      </c>
      <c r="F25" s="76">
        <f>分析係数表!C28</f>
        <v>6.4266243880729879E-2</v>
      </c>
      <c r="G25" s="77">
        <f t="shared" si="1"/>
        <v>0</v>
      </c>
      <c r="H25" s="77">
        <v>1.9086426584273286E-2</v>
      </c>
      <c r="I25" s="77">
        <f t="shared" si="2"/>
        <v>1.9086426584273286E-2</v>
      </c>
      <c r="J25" s="76">
        <f>分析係数表!G28</f>
        <v>0.12485076971410619</v>
      </c>
      <c r="K25" s="78">
        <f t="shared" si="3"/>
        <v>2.3829550501382984E-3</v>
      </c>
      <c r="L25" s="79"/>
      <c r="M25" s="80"/>
      <c r="N25" s="81">
        <f>分析係数表!H28</f>
        <v>2.0224305794696803E-2</v>
      </c>
      <c r="O25" s="82">
        <f t="shared" si="4"/>
        <v>0.51506245004662055</v>
      </c>
      <c r="P25" s="76">
        <f>分析係数表!C28</f>
        <v>6.4266243880729879E-2</v>
      </c>
      <c r="Q25" s="82">
        <f t="shared" si="5"/>
        <v>3.3101129028502367E-2</v>
      </c>
      <c r="R25" s="83">
        <v>3.8025621615830979E-2</v>
      </c>
      <c r="S25" s="84">
        <f t="shared" si="6"/>
        <v>5.7112048200104265E-2</v>
      </c>
      <c r="T25" s="85">
        <f>分析係数表!F28</f>
        <v>0.21344643418158971</v>
      </c>
      <c r="U25" s="86">
        <f t="shared" si="7"/>
        <v>1.2190363037119335E-2</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投入係数表!Y26</f>
        <v>3.3306920587168778E-3</v>
      </c>
      <c r="E26" s="77">
        <f t="shared" si="0"/>
        <v>0.33306920587168776</v>
      </c>
      <c r="F26" s="76">
        <f>分析係数表!C29</f>
        <v>0.2704472217012498</v>
      </c>
      <c r="G26" s="77">
        <f t="shared" si="1"/>
        <v>9.0077641362239544E-2</v>
      </c>
      <c r="H26" s="77">
        <v>0.14533372422514604</v>
      </c>
      <c r="I26" s="77">
        <f t="shared" si="2"/>
        <v>0.14533372422514604</v>
      </c>
      <c r="J26" s="76">
        <f>分析係数表!G29</f>
        <v>0.25613918980110767</v>
      </c>
      <c r="K26" s="78">
        <f t="shared" si="3"/>
        <v>3.722566237380652E-2</v>
      </c>
      <c r="L26" s="79"/>
      <c r="M26" s="80"/>
      <c r="N26" s="81">
        <f>分析係数表!H29</f>
        <v>1.0092978117271389E-2</v>
      </c>
      <c r="O26" s="82">
        <f t="shared" si="4"/>
        <v>0.2570428913664804</v>
      </c>
      <c r="P26" s="76">
        <f>分析係数表!C29</f>
        <v>0.2704472217012498</v>
      </c>
      <c r="Q26" s="82">
        <f t="shared" si="5"/>
        <v>6.9516535828120785E-2</v>
      </c>
      <c r="R26" s="83">
        <v>0.10937058866369513</v>
      </c>
      <c r="S26" s="84">
        <f t="shared" si="6"/>
        <v>0.25470431288884116</v>
      </c>
      <c r="T26" s="85">
        <f>分析係数表!F29</f>
        <v>0.41878853321258142</v>
      </c>
      <c r="U26" s="86">
        <f t="shared" si="7"/>
        <v>0.10666724559763618</v>
      </c>
      <c r="V26" s="87">
        <f>分析係数表!D29</f>
        <v>8.5600334389912575E-2</v>
      </c>
      <c r="W26" s="167">
        <f t="shared" si="8"/>
        <v>0</v>
      </c>
      <c r="X26" s="76">
        <f>分析係数表!E29</f>
        <v>6.0573339370928979E-2</v>
      </c>
      <c r="Y26" s="166">
        <f t="shared" si="9"/>
        <v>0</v>
      </c>
    </row>
    <row r="27" spans="1:25" x14ac:dyDescent="0.2">
      <c r="A27" s="6" t="s">
        <v>15</v>
      </c>
      <c r="B27" s="5" t="s">
        <v>36</v>
      </c>
      <c r="C27" s="75">
        <f>最終需要_まとめ!C28</f>
        <v>100</v>
      </c>
      <c r="D27" s="76">
        <f>投入係数表!Y27</f>
        <v>6.6143783827341224E-4</v>
      </c>
      <c r="E27" s="77">
        <f t="shared" si="0"/>
        <v>6.6143783827341221E-2</v>
      </c>
      <c r="F27" s="76">
        <f>分析係数表!C30</f>
        <v>1</v>
      </c>
      <c r="G27" s="77">
        <f t="shared" si="1"/>
        <v>6.6143783827341221E-2</v>
      </c>
      <c r="H27" s="77">
        <v>0.14246474534945411</v>
      </c>
      <c r="I27" s="77">
        <f t="shared" si="2"/>
        <v>100.14246474534946</v>
      </c>
      <c r="J27" s="76">
        <f>分析係数表!G30</f>
        <v>0.34447816919378449</v>
      </c>
      <c r="K27" s="78">
        <f t="shared" si="3"/>
        <v>34.496892914031086</v>
      </c>
      <c r="L27" s="79"/>
      <c r="M27" s="80"/>
      <c r="N27" s="81">
        <f>分析係数表!H30</f>
        <v>0</v>
      </c>
      <c r="O27" s="82">
        <f t="shared" si="4"/>
        <v>0</v>
      </c>
      <c r="P27" s="76">
        <f>分析係数表!C30</f>
        <v>1</v>
      </c>
      <c r="Q27" s="82">
        <f t="shared" si="5"/>
        <v>0</v>
      </c>
      <c r="R27" s="83">
        <v>0.10316846838615132</v>
      </c>
      <c r="S27" s="84">
        <f t="shared" si="6"/>
        <v>100.2456332137356</v>
      </c>
      <c r="T27" s="85">
        <f>分析係数表!F30</f>
        <v>0.44033965000872966</v>
      </c>
      <c r="U27" s="86">
        <f t="shared" si="7"/>
        <v>44.142127044239821</v>
      </c>
      <c r="V27" s="87">
        <f>分析係数表!D30</f>
        <v>8.3854873151667356E-2</v>
      </c>
      <c r="W27" s="167">
        <f t="shared" si="8"/>
        <v>8</v>
      </c>
      <c r="X27" s="76">
        <f>分析係数表!E30</f>
        <v>6.4418001853368961E-2</v>
      </c>
      <c r="Y27" s="166">
        <f t="shared" si="9"/>
        <v>6</v>
      </c>
    </row>
    <row r="28" spans="1:25" x14ac:dyDescent="0.2">
      <c r="A28" s="6" t="s">
        <v>16</v>
      </c>
      <c r="B28" s="5" t="s">
        <v>193</v>
      </c>
      <c r="C28" s="90"/>
      <c r="D28" s="76">
        <f>投入係数表!Y28</f>
        <v>3.1896748546179775E-3</v>
      </c>
      <c r="E28" s="77">
        <f t="shared" si="0"/>
        <v>0.31896748546179776</v>
      </c>
      <c r="F28" s="76">
        <f>分析係数表!C31</f>
        <v>1</v>
      </c>
      <c r="G28" s="77">
        <f t="shared" si="1"/>
        <v>0.31896748546179776</v>
      </c>
      <c r="H28" s="77">
        <v>0.72793833133685371</v>
      </c>
      <c r="I28" s="77">
        <f t="shared" si="2"/>
        <v>0.72793833133685371</v>
      </c>
      <c r="J28" s="76">
        <f>分析係数表!G31</f>
        <v>7.060016576471162E-2</v>
      </c>
      <c r="K28" s="78">
        <f t="shared" si="3"/>
        <v>5.1392566858869441E-2</v>
      </c>
      <c r="L28" s="79"/>
      <c r="M28" s="80"/>
      <c r="N28" s="81">
        <f>分析係数表!H31</f>
        <v>2.2204395329180102E-2</v>
      </c>
      <c r="O28" s="82">
        <f t="shared" si="4"/>
        <v>0.56549037460905816</v>
      </c>
      <c r="P28" s="76">
        <f>分析係数表!C31</f>
        <v>1</v>
      </c>
      <c r="Q28" s="82">
        <f t="shared" si="5"/>
        <v>0.56549037460905816</v>
      </c>
      <c r="R28" s="83">
        <v>0.85935164954654886</v>
      </c>
      <c r="S28" s="84">
        <f t="shared" si="6"/>
        <v>1.5872899808834027</v>
      </c>
      <c r="T28" s="85">
        <f>分析係数表!F31</f>
        <v>0.30864414216761737</v>
      </c>
      <c r="U28" s="86">
        <f t="shared" si="7"/>
        <v>0.4899077545210116</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投入係数表!Y29</f>
        <v>7.5209175519413366E-4</v>
      </c>
      <c r="E29" s="77">
        <f t="shared" si="0"/>
        <v>7.5209175519413363E-2</v>
      </c>
      <c r="F29" s="76">
        <f>分析係数表!C32</f>
        <v>1</v>
      </c>
      <c r="G29" s="77">
        <f t="shared" si="1"/>
        <v>7.5209175519413363E-2</v>
      </c>
      <c r="H29" s="77">
        <v>0.11642808251901302</v>
      </c>
      <c r="I29" s="77">
        <f t="shared" si="2"/>
        <v>0.11642808251901302</v>
      </c>
      <c r="J29" s="76">
        <f>分析係数表!G32</f>
        <v>0.14032153145618437</v>
      </c>
      <c r="K29" s="78">
        <f t="shared" si="3"/>
        <v>1.6337366843574914E-2</v>
      </c>
      <c r="L29" s="79"/>
      <c r="M29" s="80"/>
      <c r="N29" s="81">
        <f>分析係数表!H32</f>
        <v>6.2454997965125381E-3</v>
      </c>
      <c r="O29" s="82">
        <f t="shared" si="4"/>
        <v>0.15905724822460557</v>
      </c>
      <c r="P29" s="76">
        <f>分析係数表!C32</f>
        <v>1</v>
      </c>
      <c r="Q29" s="82">
        <f t="shared" si="5"/>
        <v>0.15905724822460557</v>
      </c>
      <c r="R29" s="83">
        <v>0.22570374466535795</v>
      </c>
      <c r="S29" s="84">
        <f t="shared" si="6"/>
        <v>0.34213182718437096</v>
      </c>
      <c r="T29" s="85">
        <f>分析係数表!F32</f>
        <v>0.48266889694266329</v>
      </c>
      <c r="U29" s="86">
        <f t="shared" si="7"/>
        <v>0.16513639163605823</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投入係数表!Y30</f>
        <v>1.9977437247344176E-3</v>
      </c>
      <c r="E30" s="77">
        <f t="shared" si="0"/>
        <v>0.19977437247344176</v>
      </c>
      <c r="F30" s="76">
        <f>分析係数表!C33</f>
        <v>0.77670327534259886</v>
      </c>
      <c r="G30" s="77">
        <f t="shared" si="1"/>
        <v>0.15516540942963455</v>
      </c>
      <c r="H30" s="77">
        <v>0.19157649771661378</v>
      </c>
      <c r="I30" s="77">
        <f t="shared" si="2"/>
        <v>0.19157649771661378</v>
      </c>
      <c r="J30" s="76">
        <f>分析係数表!G33</f>
        <v>0.5074626865671642</v>
      </c>
      <c r="K30" s="78">
        <f t="shared" si="3"/>
        <v>9.7217924214401022E-2</v>
      </c>
      <c r="L30" s="79"/>
      <c r="M30" s="80"/>
      <c r="N30" s="81">
        <f>分析係数表!H33</f>
        <v>9.4934727483329676E-4</v>
      </c>
      <c r="O30" s="82">
        <f t="shared" si="4"/>
        <v>2.4177499009579769E-2</v>
      </c>
      <c r="P30" s="76">
        <f>分析係数表!C33</f>
        <v>0.77670327534259886</v>
      </c>
      <c r="Q30" s="82">
        <f t="shared" si="5"/>
        <v>1.8778742670333047E-2</v>
      </c>
      <c r="R30" s="83">
        <v>7.583741352825582E-2</v>
      </c>
      <c r="S30" s="84">
        <f t="shared" si="6"/>
        <v>0.26741391124486957</v>
      </c>
      <c r="T30" s="85">
        <f>分析係数表!F33</f>
        <v>0.6450384062948854</v>
      </c>
      <c r="U30" s="86">
        <f t="shared" si="7"/>
        <v>0.17249224313047259</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投入係数表!Y31</f>
        <v>5.9002269705475494E-2</v>
      </c>
      <c r="E31" s="77">
        <f t="shared" si="0"/>
        <v>5.900226970547549</v>
      </c>
      <c r="F31" s="76">
        <f>分析係数表!C34</f>
        <v>0.47532743082063433</v>
      </c>
      <c r="G31" s="77">
        <f t="shared" si="1"/>
        <v>2.8045397271689811</v>
      </c>
      <c r="H31" s="77">
        <v>3.085895146839754</v>
      </c>
      <c r="I31" s="77">
        <f t="shared" si="2"/>
        <v>3.085895146839754</v>
      </c>
      <c r="J31" s="76">
        <f>分析係数表!G34</f>
        <v>0.42481134980523871</v>
      </c>
      <c r="K31" s="78">
        <f t="shared" si="3"/>
        <v>1.3109232826864312</v>
      </c>
      <c r="L31" s="79"/>
      <c r="M31" s="80"/>
      <c r="N31" s="81">
        <f>分析係数表!H34</f>
        <v>0.15685204896221394</v>
      </c>
      <c r="O31" s="82">
        <f t="shared" si="4"/>
        <v>3.9946291088268016</v>
      </c>
      <c r="P31" s="76">
        <f>分析係数表!C34</f>
        <v>0.47532743082063433</v>
      </c>
      <c r="Q31" s="82">
        <f t="shared" si="5"/>
        <v>1.8987567913799637</v>
      </c>
      <c r="R31" s="83">
        <v>2.1051329890430583</v>
      </c>
      <c r="S31" s="84">
        <f t="shared" si="6"/>
        <v>5.1910281358828119</v>
      </c>
      <c r="T31" s="85">
        <f>分析係数表!F34</f>
        <v>0.69928666893120972</v>
      </c>
      <c r="U31" s="86">
        <f t="shared" si="7"/>
        <v>3.6300167734696784</v>
      </c>
      <c r="V31" s="87">
        <f>分析係数表!D34</f>
        <v>0.17669785175285158</v>
      </c>
      <c r="W31" s="167">
        <f t="shared" si="8"/>
        <v>1</v>
      </c>
      <c r="X31" s="76">
        <f>分析係数表!E34</f>
        <v>0.12938371624217065</v>
      </c>
      <c r="Y31" s="166">
        <f t="shared" si="9"/>
        <v>1</v>
      </c>
    </row>
    <row r="32" spans="1:25" x14ac:dyDescent="0.2">
      <c r="A32" s="6" t="s">
        <v>20</v>
      </c>
      <c r="B32" s="5" t="s">
        <v>37</v>
      </c>
      <c r="C32" s="90"/>
      <c r="D32" s="76">
        <f>投入係数表!Y32</f>
        <v>1.2563961374716286E-2</v>
      </c>
      <c r="E32" s="77">
        <f t="shared" si="0"/>
        <v>1.2563961374716286</v>
      </c>
      <c r="F32" s="76">
        <f>分析係数表!C35</f>
        <v>0.95011559485855634</v>
      </c>
      <c r="G32" s="77">
        <f t="shared" si="1"/>
        <v>1.193721563531849</v>
      </c>
      <c r="H32" s="77">
        <v>1.509272826271097</v>
      </c>
      <c r="I32" s="77">
        <f t="shared" si="2"/>
        <v>1.509272826271097</v>
      </c>
      <c r="J32" s="76">
        <f>分析係数表!G35</f>
        <v>0.31372249083859299</v>
      </c>
      <c r="K32" s="78">
        <f t="shared" si="3"/>
        <v>0.47349283041277157</v>
      </c>
      <c r="L32" s="79"/>
      <c r="M32" s="80"/>
      <c r="N32" s="81">
        <f>分析係数表!H35</f>
        <v>5.8597345271264437E-2</v>
      </c>
      <c r="O32" s="82">
        <f t="shared" si="4"/>
        <v>1.4923277232862711</v>
      </c>
      <c r="P32" s="76">
        <f>分析係数表!C35</f>
        <v>0.95011559485855634</v>
      </c>
      <c r="Q32" s="82">
        <f t="shared" si="5"/>
        <v>1.4178838425340505</v>
      </c>
      <c r="R32" s="83">
        <v>2.0064324930957569</v>
      </c>
      <c r="S32" s="84">
        <f t="shared" si="6"/>
        <v>3.5157053193668539</v>
      </c>
      <c r="T32" s="85">
        <f>分析係数表!F35</f>
        <v>0.64312744830705182</v>
      </c>
      <c r="U32" s="86">
        <f t="shared" si="7"/>
        <v>2.2610465910439332</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投入係数表!Y33</f>
        <v>3.4381337380303256E-3</v>
      </c>
      <c r="E33" s="77">
        <f t="shared" si="0"/>
        <v>0.34381337380303256</v>
      </c>
      <c r="F33" s="76">
        <f>分析係数表!C36</f>
        <v>0.97036286861890209</v>
      </c>
      <c r="G33" s="77">
        <f t="shared" si="1"/>
        <v>0.33362373167305354</v>
      </c>
      <c r="H33" s="77">
        <v>0.56091719656507222</v>
      </c>
      <c r="I33" s="77">
        <f t="shared" si="2"/>
        <v>0.56091719656507222</v>
      </c>
      <c r="J33" s="76">
        <f>分析係数表!G36</f>
        <v>5.6132677862763138E-2</v>
      </c>
      <c r="K33" s="78">
        <f t="shared" si="3"/>
        <v>3.1485784302471391E-2</v>
      </c>
      <c r="L33" s="79"/>
      <c r="M33" s="80"/>
      <c r="N33" s="81">
        <f>分析係数表!H36</f>
        <v>0.19400338102244624</v>
      </c>
      <c r="O33" s="82">
        <f t="shared" si="4"/>
        <v>4.9407805519312884</v>
      </c>
      <c r="P33" s="76">
        <f>分析係数表!C36</f>
        <v>0.97036286861890209</v>
      </c>
      <c r="Q33" s="82">
        <f t="shared" si="5"/>
        <v>4.7943499895885271</v>
      </c>
      <c r="R33" s="83">
        <v>5.1155923495393996</v>
      </c>
      <c r="S33" s="84">
        <f t="shared" si="6"/>
        <v>5.6765095461044721</v>
      </c>
      <c r="T33" s="85">
        <f>分析係数表!F36</f>
        <v>0.84161253999423258</v>
      </c>
      <c r="U33" s="86">
        <f t="shared" si="7"/>
        <v>4.7774216173984927</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投入係数表!Y34</f>
        <v>2.6450798425979399E-2</v>
      </c>
      <c r="E34" s="77">
        <f t="shared" si="0"/>
        <v>2.6450798425979398</v>
      </c>
      <c r="F34" s="76">
        <f>分析係数表!C37</f>
        <v>0.51412455642849397</v>
      </c>
      <c r="G34" s="77">
        <f t="shared" si="1"/>
        <v>1.3599005007936165</v>
      </c>
      <c r="H34" s="77">
        <v>1.6653114553993804</v>
      </c>
      <c r="I34" s="77">
        <f t="shared" si="2"/>
        <v>1.6653114553993804</v>
      </c>
      <c r="J34" s="76">
        <f>分析係数表!G37</f>
        <v>0.38383420760226361</v>
      </c>
      <c r="K34" s="78">
        <f t="shared" si="3"/>
        <v>0.63920350289419359</v>
      </c>
      <c r="L34" s="79"/>
      <c r="M34" s="80"/>
      <c r="N34" s="81">
        <f>分析係数表!H37</f>
        <v>4.7982343549447456E-2</v>
      </c>
      <c r="O34" s="82">
        <f t="shared" si="4"/>
        <v>1.221990197262421</v>
      </c>
      <c r="P34" s="76">
        <f>分析係数表!C37</f>
        <v>0.51412455642849397</v>
      </c>
      <c r="Q34" s="82">
        <f t="shared" si="5"/>
        <v>0.62825516812751003</v>
      </c>
      <c r="R34" s="83">
        <v>0.82563089442558391</v>
      </c>
      <c r="S34" s="84">
        <f t="shared" si="6"/>
        <v>2.4909423498249641</v>
      </c>
      <c r="T34" s="85">
        <f>分析係数表!F37</f>
        <v>0.64874544561874981</v>
      </c>
      <c r="U34" s="86">
        <f t="shared" si="7"/>
        <v>1.6159875047478121</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投入係数表!Y35</f>
        <v>8.5248257430263642E-3</v>
      </c>
      <c r="E35" s="77">
        <f t="shared" si="0"/>
        <v>0.85248257430263641</v>
      </c>
      <c r="F35" s="76">
        <f>分析係数表!C38</f>
        <v>0.46043954090550876</v>
      </c>
      <c r="G35" s="77">
        <f t="shared" si="1"/>
        <v>0.39251668514185217</v>
      </c>
      <c r="H35" s="77">
        <v>0.7393282918849402</v>
      </c>
      <c r="I35" s="77">
        <f t="shared" si="2"/>
        <v>0.7393282918849402</v>
      </c>
      <c r="J35" s="76">
        <f>分析係数表!G38</f>
        <v>0.15768289971091839</v>
      </c>
      <c r="K35" s="78">
        <f t="shared" si="3"/>
        <v>0.11657942890273763</v>
      </c>
      <c r="L35" s="79"/>
      <c r="M35" s="80"/>
      <c r="N35" s="81">
        <f>分析係数表!H38</f>
        <v>4.3205084055974702E-2</v>
      </c>
      <c r="O35" s="82">
        <f t="shared" si="4"/>
        <v>1.1003253547607925</v>
      </c>
      <c r="P35" s="76">
        <f>分析係数表!C38</f>
        <v>0.46043954090550876</v>
      </c>
      <c r="Q35" s="82">
        <f t="shared" si="5"/>
        <v>0.50663330119275041</v>
      </c>
      <c r="R35" s="83">
        <v>0.76009189173044922</v>
      </c>
      <c r="S35" s="84">
        <f t="shared" si="6"/>
        <v>1.4994201836153893</v>
      </c>
      <c r="T35" s="85">
        <f>分析係数表!F38</f>
        <v>0.51649988881476538</v>
      </c>
      <c r="U35" s="86">
        <f t="shared" si="7"/>
        <v>0.77445035812396368</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投入係数表!Y36</f>
        <v>0</v>
      </c>
      <c r="E36" s="77">
        <f t="shared" si="0"/>
        <v>0</v>
      </c>
      <c r="F36" s="76">
        <f>分析係数表!C39</f>
        <v>1</v>
      </c>
      <c r="G36" s="77">
        <f t="shared" si="1"/>
        <v>0</v>
      </c>
      <c r="H36" s="77">
        <v>0.13952554734792427</v>
      </c>
      <c r="I36" s="77">
        <f t="shared" si="2"/>
        <v>0.13952554734792427</v>
      </c>
      <c r="J36" s="76">
        <f>分析係数表!G39</f>
        <v>0.35257837611217219</v>
      </c>
      <c r="K36" s="78">
        <f t="shared" si="3"/>
        <v>4.9193690910093131E-2</v>
      </c>
      <c r="L36" s="79"/>
      <c r="M36" s="80"/>
      <c r="N36" s="81">
        <f>分析係数表!H39</f>
        <v>3.7864320821463233E-3</v>
      </c>
      <c r="O36" s="82">
        <f t="shared" si="4"/>
        <v>9.6430948234416267E-2</v>
      </c>
      <c r="P36" s="76">
        <f>分析係数表!C39</f>
        <v>1</v>
      </c>
      <c r="Q36" s="82">
        <f t="shared" si="5"/>
        <v>9.6430948234416267E-2</v>
      </c>
      <c r="R36" s="83">
        <v>0.15122037922323875</v>
      </c>
      <c r="S36" s="84">
        <f t="shared" si="6"/>
        <v>0.29074592657116305</v>
      </c>
      <c r="T36" s="85">
        <f>分析係数表!F39</f>
        <v>0.70335864349932453</v>
      </c>
      <c r="U36" s="86">
        <f t="shared" si="7"/>
        <v>0.20449866051604745</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投入係数表!Y37</f>
        <v>1.5444741401308103E-4</v>
      </c>
      <c r="E37" s="77">
        <f t="shared" si="0"/>
        <v>1.5444741401308103E-2</v>
      </c>
      <c r="F37" s="76">
        <f>分析係数表!C40</f>
        <v>0.88524546011567695</v>
      </c>
      <c r="G37" s="77">
        <f t="shared" si="1"/>
        <v>1.3672387208168636E-2</v>
      </c>
      <c r="H37" s="77">
        <v>2.1623759929512043E-2</v>
      </c>
      <c r="I37" s="77">
        <f t="shared" si="2"/>
        <v>2.1623759929512043E-2</v>
      </c>
      <c r="J37" s="76">
        <f>分析係数表!G40</f>
        <v>0.51249383412021698</v>
      </c>
      <c r="K37" s="78">
        <f t="shared" si="3"/>
        <v>1.108204363437074E-2</v>
      </c>
      <c r="L37" s="79"/>
      <c r="M37" s="80"/>
      <c r="N37" s="81">
        <f>分析係数表!H40</f>
        <v>3.2436684093541619E-2</v>
      </c>
      <c r="O37" s="82">
        <f t="shared" si="4"/>
        <v>0.82608115948230298</v>
      </c>
      <c r="P37" s="76">
        <f>分析係数表!C40</f>
        <v>0.88524546011567695</v>
      </c>
      <c r="Q37" s="82">
        <f t="shared" si="5"/>
        <v>0.73128459611880325</v>
      </c>
      <c r="R37" s="83">
        <v>0.73692443012862341</v>
      </c>
      <c r="S37" s="84">
        <f t="shared" si="6"/>
        <v>0.75854819005813545</v>
      </c>
      <c r="T37" s="85">
        <f>分析係数表!F40</f>
        <v>0.70839968994433089</v>
      </c>
      <c r="U37" s="86">
        <f t="shared" si="7"/>
        <v>0.53735530264501652</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投入係数表!Y38</f>
        <v>0</v>
      </c>
      <c r="E38" s="77">
        <f t="shared" si="0"/>
        <v>0</v>
      </c>
      <c r="F38" s="76">
        <f>分析係数表!C41</f>
        <v>0.76732784646536523</v>
      </c>
      <c r="G38" s="77">
        <f t="shared" si="1"/>
        <v>0</v>
      </c>
      <c r="H38" s="77">
        <v>3.2373402141841236E-3</v>
      </c>
      <c r="I38" s="77">
        <f t="shared" si="2"/>
        <v>3.2373402141841236E-3</v>
      </c>
      <c r="J38" s="76">
        <f>分析係数表!G41</f>
        <v>0.44330293713737212</v>
      </c>
      <c r="K38" s="78">
        <f t="shared" si="3"/>
        <v>1.4351224254607513E-3</v>
      </c>
      <c r="L38" s="79"/>
      <c r="M38" s="80"/>
      <c r="N38" s="81">
        <f>分析係数表!H41</f>
        <v>5.3196318442225214E-2</v>
      </c>
      <c r="O38" s="82">
        <f t="shared" si="4"/>
        <v>1.3547770879481755</v>
      </c>
      <c r="P38" s="76">
        <f>分析係数表!C41</f>
        <v>0.76732784646536523</v>
      </c>
      <c r="Q38" s="82">
        <f t="shared" si="5"/>
        <v>1.0395581853358922</v>
      </c>
      <c r="R38" s="83">
        <v>1.0586136654341411</v>
      </c>
      <c r="S38" s="84">
        <f t="shared" si="6"/>
        <v>1.0618510056483252</v>
      </c>
      <c r="T38" s="85">
        <f>分析係数表!F41</f>
        <v>0.5479013319521201</v>
      </c>
      <c r="U38" s="86">
        <f t="shared" si="7"/>
        <v>0.58178958032941563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投入係数表!Y39</f>
        <v>6.9165581058031934E-4</v>
      </c>
      <c r="E39" s="77">
        <f>$C$27*D39</f>
        <v>6.916558105803193E-2</v>
      </c>
      <c r="F39" s="76">
        <f>分析係数表!C42</f>
        <v>0.61896115066660296</v>
      </c>
      <c r="G39" s="77">
        <f>E39*F39</f>
        <v>4.2810807638203642E-2</v>
      </c>
      <c r="H39" s="77">
        <v>6.0548437184712832E-2</v>
      </c>
      <c r="I39" s="77">
        <f>C39+H39</f>
        <v>6.0548437184712832E-2</v>
      </c>
      <c r="J39" s="76">
        <f>分析係数表!G42</f>
        <v>0.48521299417713759</v>
      </c>
      <c r="K39" s="78">
        <f>I39*J39</f>
        <v>2.9378888499140849E-2</v>
      </c>
      <c r="L39" s="79"/>
      <c r="M39" s="80"/>
      <c r="N39" s="81">
        <f>分析係数表!H42</f>
        <v>1.2030804871176784E-2</v>
      </c>
      <c r="O39" s="82">
        <f t="shared" si="4"/>
        <v>0.30639448868529284</v>
      </c>
      <c r="P39" s="76">
        <f>分析係数表!C42</f>
        <v>0.61896115066660296</v>
      </c>
      <c r="Q39" s="82">
        <f>O39*P39</f>
        <v>0.18964628527455432</v>
      </c>
      <c r="R39" s="83">
        <v>0.20488922482883512</v>
      </c>
      <c r="S39" s="84">
        <f>I39+R39</f>
        <v>0.26543766201354796</v>
      </c>
      <c r="T39" s="85">
        <f>分析係数表!F42</f>
        <v>0.55654305853509045</v>
      </c>
      <c r="U39" s="86">
        <f>S39*T39</f>
        <v>0.14772748826742357</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投入係数表!Y40</f>
        <v>9.5555943539397517E-2</v>
      </c>
      <c r="E40" s="77">
        <f>$C$27*D40</f>
        <v>9.5555943539397514</v>
      </c>
      <c r="F40" s="76">
        <f>分析係数表!C43</f>
        <v>0.5789580681381028</v>
      </c>
      <c r="G40" s="77">
        <f>E40*F40</f>
        <v>5.5322884470683213</v>
      </c>
      <c r="H40" s="77">
        <v>6.5999674174392533</v>
      </c>
      <c r="I40" s="77">
        <f>C40+H40</f>
        <v>6.5999674174392533</v>
      </c>
      <c r="J40" s="76">
        <f>分析係数表!G43</f>
        <v>0.34272082878953108</v>
      </c>
      <c r="K40" s="78">
        <f>I40*J40</f>
        <v>2.2619463032886822</v>
      </c>
      <c r="L40" s="79"/>
      <c r="M40" s="80"/>
      <c r="N40" s="81">
        <f>分析係数表!H43</f>
        <v>3.3445512318817892E-2</v>
      </c>
      <c r="O40" s="82">
        <f t="shared" si="4"/>
        <v>0.85177348942735509</v>
      </c>
      <c r="P40" s="76">
        <f>分析係数表!C43</f>
        <v>0.5789580681381028</v>
      </c>
      <c r="Q40" s="82">
        <f>O40*P40</f>
        <v>0.49314113393011222</v>
      </c>
      <c r="R40" s="83">
        <v>1.1925881666465501</v>
      </c>
      <c r="S40" s="84">
        <f>I40+R40</f>
        <v>7.7925555840858038</v>
      </c>
      <c r="T40" s="85">
        <f>分析係数表!F43</f>
        <v>0.5990685205379862</v>
      </c>
      <c r="U40" s="86">
        <f>S40*T40</f>
        <v>4.6682747449683051</v>
      </c>
      <c r="V40" s="87">
        <f>分析係数表!D43</f>
        <v>0.10839694656488549</v>
      </c>
      <c r="W40" s="167">
        <f>ROUND(S40*V40,0)</f>
        <v>1</v>
      </c>
      <c r="X40" s="76">
        <f>分析係数表!E43</f>
        <v>8.9508360596146849E-2</v>
      </c>
      <c r="Y40" s="166">
        <f>ROUND(S40*X40,0)</f>
        <v>1</v>
      </c>
    </row>
    <row r="41" spans="1:25" x14ac:dyDescent="0.2">
      <c r="A41" s="6" t="s">
        <v>341</v>
      </c>
      <c r="B41" s="5" t="s">
        <v>42</v>
      </c>
      <c r="C41" s="90"/>
      <c r="D41" s="76">
        <f>投入係数表!Y41</f>
        <v>2.5517398836943819E-4</v>
      </c>
      <c r="E41" s="77">
        <f>$C$27*D41</f>
        <v>2.551739883694382E-2</v>
      </c>
      <c r="F41" s="76">
        <f>分析係数表!C44</f>
        <v>0.63630612597919289</v>
      </c>
      <c r="G41" s="77">
        <f>E41*F41</f>
        <v>1.6236877199001683E-2</v>
      </c>
      <c r="H41" s="77">
        <v>2.7661290695496846E-2</v>
      </c>
      <c r="I41" s="77">
        <f>C41+H41</f>
        <v>2.7661290695496846E-2</v>
      </c>
      <c r="J41" s="76">
        <f>分析係数表!G44</f>
        <v>0.27264053101016389</v>
      </c>
      <c r="K41" s="78">
        <f>I41*J41</f>
        <v>7.5415889836467657E-3</v>
      </c>
      <c r="L41" s="79"/>
      <c r="M41" s="80"/>
      <c r="N41" s="81">
        <f>分析係数表!H44</f>
        <v>0.11349043608928404</v>
      </c>
      <c r="O41" s="82">
        <f t="shared" si="4"/>
        <v>2.890317356867397</v>
      </c>
      <c r="P41" s="76">
        <f>分析係数表!C44</f>
        <v>0.63630612597919289</v>
      </c>
      <c r="Q41" s="82">
        <f>O41*P41</f>
        <v>1.8391266401987136</v>
      </c>
      <c r="R41" s="83">
        <v>1.8752137501655988</v>
      </c>
      <c r="S41" s="84">
        <f>I41+R41</f>
        <v>1.9028750408610957</v>
      </c>
      <c r="T41" s="85">
        <f>分析係数表!F44</f>
        <v>0.52896909354905619</v>
      </c>
      <c r="U41" s="86">
        <f>S41*T41</f>
        <v>1.006562085501417</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投入係数表!Y42</f>
        <v>1.05091392578466E-3</v>
      </c>
      <c r="E42" s="77">
        <f>$C$27*D42</f>
        <v>0.105091392578466</v>
      </c>
      <c r="F42" s="76">
        <f>分析係数表!C45</f>
        <v>1</v>
      </c>
      <c r="G42" s="77">
        <f>E42*F42</f>
        <v>0.105091392578466</v>
      </c>
      <c r="H42" s="77">
        <v>0.14461772935949796</v>
      </c>
      <c r="I42" s="77">
        <f>C42+H42</f>
        <v>0.14461772935949796</v>
      </c>
      <c r="J42" s="76">
        <f>分析係数表!G45</f>
        <v>0</v>
      </c>
      <c r="K42" s="78">
        <f>I42*J42</f>
        <v>0</v>
      </c>
      <c r="L42" s="79"/>
      <c r="M42" s="80"/>
      <c r="N42" s="81">
        <f>分析係数表!H45</f>
        <v>0</v>
      </c>
      <c r="O42" s="82">
        <f t="shared" si="4"/>
        <v>0</v>
      </c>
      <c r="P42" s="76">
        <f>分析係数表!C45</f>
        <v>1</v>
      </c>
      <c r="Q42" s="82">
        <f>O42*P42</f>
        <v>0</v>
      </c>
      <c r="R42" s="83">
        <v>3.6335989786537612E-2</v>
      </c>
      <c r="S42" s="84">
        <f>I42+R42</f>
        <v>0.18095371914603559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1.5568970843014276E-2</v>
      </c>
      <c r="E43" s="77">
        <f>$C$27*D43</f>
        <v>1.5568970843014276</v>
      </c>
      <c r="F43" s="76">
        <f>分析係数表!C46</f>
        <v>0.4351527731358511</v>
      </c>
      <c r="G43" s="77">
        <f>E43*F43</f>
        <v>0.6774880837208872</v>
      </c>
      <c r="H43" s="77">
        <v>0.73585554039504064</v>
      </c>
      <c r="I43" s="77">
        <f>C43+H43</f>
        <v>0.73585554039504064</v>
      </c>
      <c r="J43" s="76">
        <f>分析係数表!G46</f>
        <v>9.2768120033880526E-3</v>
      </c>
      <c r="K43" s="78">
        <f>I43*J43</f>
        <v>6.8263935098963153E-3</v>
      </c>
      <c r="L43" s="79"/>
      <c r="M43" s="80"/>
      <c r="N43" s="81">
        <f>分析係数表!H46</f>
        <v>2.189916413611746E-2</v>
      </c>
      <c r="O43" s="82">
        <f t="shared" si="4"/>
        <v>0.55771690007176544</v>
      </c>
      <c r="P43" s="76">
        <f>分析係数表!C46</f>
        <v>0.4351527731358511</v>
      </c>
      <c r="Q43" s="82">
        <f>O43*P43</f>
        <v>0.24269205569095909</v>
      </c>
      <c r="R43" s="83">
        <v>0.28895859657644668</v>
      </c>
      <c r="S43" s="84">
        <f>I43+R43</f>
        <v>1.0248141369714874</v>
      </c>
      <c r="T43" s="85">
        <f>分析係数表!F46</f>
        <v>0.31347557778405194</v>
      </c>
      <c r="U43" s="86">
        <f>S43*T43</f>
        <v>0.32125420370840158</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投入係数表!Y44</f>
        <v>0.53829960112276554</v>
      </c>
      <c r="E44" s="91">
        <f>SUM(E5:E43)</f>
        <v>53.829960112276545</v>
      </c>
      <c r="F44" s="92">
        <f>分析係数表!C47</f>
        <v>0.50215200620282352</v>
      </c>
      <c r="G44" s="91">
        <f>SUM(G5:G43)</f>
        <v>17.702844849173093</v>
      </c>
      <c r="H44" s="91">
        <f>SUM(H5:H43)</f>
        <v>21.990132851692149</v>
      </c>
      <c r="I44" s="91">
        <f>SUM(I5:I43)</f>
        <v>121.99013285169215</v>
      </c>
      <c r="J44" s="92">
        <f>分析係数表!G47</f>
        <v>0.20854392305328981</v>
      </c>
      <c r="K44" s="93">
        <f>SUM(K5:K43)</f>
        <v>40.596435403374869</v>
      </c>
      <c r="L44" s="94">
        <f>最終需要_まとめ!$L$33</f>
        <v>0.62733333333333341</v>
      </c>
      <c r="M44" s="91">
        <f>K44*L44</f>
        <v>25.467497143050505</v>
      </c>
      <c r="N44" s="95">
        <f>分析係数表!H47</f>
        <v>1</v>
      </c>
      <c r="O44" s="96">
        <f>SUM(O5:O43)</f>
        <v>25.467497143050501</v>
      </c>
      <c r="P44" s="92">
        <f>分析係数表!C47</f>
        <v>0.50215200620282352</v>
      </c>
      <c r="Q44" s="96">
        <f>SUM(Q5:Q43)</f>
        <v>15.304801314171559</v>
      </c>
      <c r="R44" s="91">
        <f>SUM(R5:R43)</f>
        <v>18.538428348520412</v>
      </c>
      <c r="S44" s="97">
        <f>SUM(S5:S43)</f>
        <v>140.52856120021255</v>
      </c>
      <c r="T44" s="98">
        <f>分析係数表!F47</f>
        <v>0.44541069554230517</v>
      </c>
      <c r="U44" s="99">
        <f>SUM(U5:U43)</f>
        <v>67.725301428929939</v>
      </c>
      <c r="V44" s="100">
        <f>分析係数表!D47</f>
        <v>5.4742347785855433E-2</v>
      </c>
      <c r="W44" s="164">
        <f>SUM(W5:W43)</f>
        <v>10</v>
      </c>
      <c r="X44" s="92">
        <f>分析係数表!E47</f>
        <v>4.5721861365849166E-2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
        <v>488</v>
      </c>
      <c r="H1" s="400"/>
      <c r="I1" s="400"/>
    </row>
    <row r="2" spans="1:25" x14ac:dyDescent="0.2">
      <c r="B2" s="3" t="s">
        <v>293</v>
      </c>
      <c r="S2" s="3" t="s">
        <v>153</v>
      </c>
      <c r="U2" s="64" t="s">
        <v>210</v>
      </c>
      <c r="W2" s="3" t="s">
        <v>130</v>
      </c>
      <c r="Y2" s="3" t="s">
        <v>154</v>
      </c>
    </row>
    <row r="3" spans="1:25" ht="44" x14ac:dyDescent="0.2">
      <c r="B3" s="65"/>
      <c r="C3" s="66" t="s">
        <v>228</v>
      </c>
      <c r="D3" s="66" t="s">
        <v>315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8.4659786601364306E-2</v>
      </c>
      <c r="G5" s="77">
        <f t="shared" ref="G5:G38" si="1">E5*F5</f>
        <v>0</v>
      </c>
      <c r="H5" s="77">
        <f t="array" ref="H5:H43">MMULT(逆行列係数!C5:AO43,'24'!G5:G43)</f>
        <v>4.132575005613376E-4</v>
      </c>
      <c r="I5" s="77">
        <f t="shared" ref="I5:I38" si="2">C5+H5</f>
        <v>4.132575005613376E-4</v>
      </c>
      <c r="J5" s="76">
        <f>分析係数表!G8</f>
        <v>0.11977611940298508</v>
      </c>
      <c r="K5" s="78">
        <f t="shared" ref="K5:K38" si="3">I5*J5</f>
        <v>4.9498379731413942E-5</v>
      </c>
      <c r="L5" s="79" t="s">
        <v>184</v>
      </c>
      <c r="M5" s="80" t="s">
        <v>184</v>
      </c>
      <c r="N5" s="81">
        <f>分析係数表!H8</f>
        <v>1.0788748708637261E-2</v>
      </c>
      <c r="O5" s="82">
        <f t="shared" ref="O5:O43" si="4">$M$44*N5</f>
        <v>8.7742117980617665E-2</v>
      </c>
      <c r="P5" s="76">
        <f>分析係数表!C8</f>
        <v>8.4659786601364306E-2</v>
      </c>
      <c r="Q5" s="82">
        <f t="shared" ref="Q5:Q38" si="5">O5*P5</f>
        <v>7.428228984190822E-3</v>
      </c>
      <c r="R5" s="83">
        <f t="array" ref="R5:R43">MMULT(逆行列係数!C5:AO43,'24'!Q5:Q43)</f>
        <v>9.6435632872283426E-3</v>
      </c>
      <c r="S5" s="84">
        <f t="shared" ref="S5:S38" si="6">I5+R5</f>
        <v>1.005682078778968E-2</v>
      </c>
      <c r="T5" s="85">
        <f>分析係数表!F8</f>
        <v>0.4513681592039801</v>
      </c>
      <c r="U5" s="86">
        <f t="shared" ref="U5:U38" si="7">S5*T5</f>
        <v>4.5393286864289489E-3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投入係数表!Z6</f>
        <v>0</v>
      </c>
      <c r="E6" s="77">
        <f t="shared" si="0"/>
        <v>0</v>
      </c>
      <c r="F6" s="76">
        <f>分析係数表!C9</f>
        <v>0.31916038751345532</v>
      </c>
      <c r="G6" s="77">
        <f t="shared" si="1"/>
        <v>0</v>
      </c>
      <c r="H6" s="77">
        <v>3.142853428118969E-4</v>
      </c>
      <c r="I6" s="77">
        <f t="shared" si="2"/>
        <v>3.142853428118969E-4</v>
      </c>
      <c r="J6" s="76">
        <f>分析係数表!G9</f>
        <v>0.24726134585289514</v>
      </c>
      <c r="K6" s="78">
        <f t="shared" si="3"/>
        <v>7.7710616845508144E-5</v>
      </c>
      <c r="L6" s="79"/>
      <c r="M6" s="80"/>
      <c r="N6" s="81">
        <f>分析係数表!H9</f>
        <v>5.7211282597126128E-4</v>
      </c>
      <c r="O6" s="82">
        <f t="shared" si="4"/>
        <v>4.6528464449642004E-3</v>
      </c>
      <c r="P6" s="76">
        <f>分析係数表!C9</f>
        <v>0.31916038751345532</v>
      </c>
      <c r="Q6" s="82">
        <f t="shared" si="5"/>
        <v>1.4850042744153772E-3</v>
      </c>
      <c r="R6" s="83">
        <v>1.8048929906539781E-3</v>
      </c>
      <c r="S6" s="84">
        <f t="shared" si="6"/>
        <v>2.1191783334658749E-3</v>
      </c>
      <c r="T6" s="85">
        <f>分析係数表!F9</f>
        <v>0.67449139280125192</v>
      </c>
      <c r="U6" s="86">
        <f t="shared" si="7"/>
        <v>1.4293675457336338E-3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投入係数表!Z7</f>
        <v>0</v>
      </c>
      <c r="E7" s="77">
        <f t="shared" si="0"/>
        <v>0</v>
      </c>
      <c r="F7" s="76">
        <f>分析係数表!C10</f>
        <v>0.62166360683519284</v>
      </c>
      <c r="G7" s="77">
        <f t="shared" si="1"/>
        <v>0</v>
      </c>
      <c r="H7" s="77">
        <v>1.3167808022534993E-3</v>
      </c>
      <c r="I7" s="77">
        <f t="shared" si="2"/>
        <v>1.3167808022534993E-3</v>
      </c>
      <c r="J7" s="76">
        <f>分析係数表!G10</f>
        <v>0.1793598233995585</v>
      </c>
      <c r="K7" s="78">
        <f t="shared" si="3"/>
        <v>2.361775721481166E-4</v>
      </c>
      <c r="L7" s="79"/>
      <c r="M7" s="80"/>
      <c r="N7" s="81">
        <f>分析係数表!H10</f>
        <v>1.0737876843126819E-3</v>
      </c>
      <c r="O7" s="82">
        <f t="shared" si="4"/>
        <v>8.7328390184553805E-3</v>
      </c>
      <c r="P7" s="76">
        <f>分析係数表!C10</f>
        <v>0.62166360683519284</v>
      </c>
      <c r="Q7" s="82">
        <f t="shared" si="5"/>
        <v>5.4288882021240768E-3</v>
      </c>
      <c r="R7" s="83">
        <v>8.5841250186267145E-3</v>
      </c>
      <c r="S7" s="84">
        <f t="shared" si="6"/>
        <v>9.9009058208802143E-3</v>
      </c>
      <c r="T7" s="85">
        <f>分析係数表!F10</f>
        <v>0.51894775570272256</v>
      </c>
      <c r="U7" s="86">
        <f t="shared" si="7"/>
        <v>5.1380528551698088E-3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投入係数表!Z8</f>
        <v>0.36299936619374967</v>
      </c>
      <c r="E8" s="77">
        <f t="shared" si="0"/>
        <v>36.299936619374968</v>
      </c>
      <c r="F8" s="76">
        <f>分析係数表!C11</f>
        <v>1.1338376983330734E-2</v>
      </c>
      <c r="G8" s="77">
        <f t="shared" si="1"/>
        <v>0.41158236586148556</v>
      </c>
      <c r="H8" s="77">
        <v>0.4502111243837762</v>
      </c>
      <c r="I8" s="77">
        <f t="shared" si="2"/>
        <v>0.4502111243837762</v>
      </c>
      <c r="J8" s="76">
        <f>分析係数表!G11</f>
        <v>0.33809183916250296</v>
      </c>
      <c r="K8" s="78">
        <f t="shared" si="3"/>
        <v>0.15221270705432927</v>
      </c>
      <c r="L8" s="79"/>
      <c r="M8" s="80"/>
      <c r="N8" s="81">
        <f>分析係数表!H11</f>
        <v>-1.9566102119400181E-5</v>
      </c>
      <c r="O8" s="82">
        <f t="shared" si="4"/>
        <v>-1.5912607540917239E-4</v>
      </c>
      <c r="P8" s="76">
        <f>分析係数表!C11</f>
        <v>1.1338376983330734E-2</v>
      </c>
      <c r="Q8" s="82">
        <f t="shared" si="5"/>
        <v>-1.8042314308671109E-6</v>
      </c>
      <c r="R8" s="83">
        <v>1.2199984326911168E-3</v>
      </c>
      <c r="S8" s="84">
        <f t="shared" si="6"/>
        <v>0.4514311228164673</v>
      </c>
      <c r="T8" s="85">
        <f>分析係数表!F11</f>
        <v>0.55864858434451581</v>
      </c>
      <c r="U8" s="86">
        <f t="shared" si="7"/>
        <v>0.25219135769047468</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投入係数表!Z9</f>
        <v>0</v>
      </c>
      <c r="E9" s="77">
        <f t="shared" si="0"/>
        <v>0</v>
      </c>
      <c r="F9" s="76">
        <f>分析係数表!C12</f>
        <v>8.477574226152873E-2</v>
      </c>
      <c r="G9" s="77">
        <f t="shared" si="1"/>
        <v>0</v>
      </c>
      <c r="H9" s="77">
        <v>6.0036208905916359E-4</v>
      </c>
      <c r="I9" s="77">
        <f t="shared" si="2"/>
        <v>6.0036208905916359E-4</v>
      </c>
      <c r="J9" s="76">
        <f>分析係数表!G12</f>
        <v>0.1365084958708076</v>
      </c>
      <c r="K9" s="78">
        <f t="shared" si="3"/>
        <v>8.1954525755322262E-5</v>
      </c>
      <c r="L9" s="79"/>
      <c r="M9" s="80"/>
      <c r="N9" s="81">
        <f>分析係数表!H12</f>
        <v>8.9702751776602072E-2</v>
      </c>
      <c r="O9" s="82">
        <f t="shared" si="4"/>
        <v>0.72952940532089172</v>
      </c>
      <c r="P9" s="76">
        <f>分析係数表!C12</f>
        <v>8.477574226152873E-2</v>
      </c>
      <c r="Q9" s="82">
        <f t="shared" si="5"/>
        <v>6.1846396837690241E-2</v>
      </c>
      <c r="R9" s="83">
        <v>7.0166163301559351E-2</v>
      </c>
      <c r="S9" s="84">
        <f t="shared" si="6"/>
        <v>7.076652539061852E-2</v>
      </c>
      <c r="T9" s="85">
        <f>分析係数表!F12</f>
        <v>0.34033278686012841</v>
      </c>
      <c r="U9" s="86">
        <f t="shared" si="7"/>
        <v>2.4084168802597238E-2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投入係数表!Z10</f>
        <v>1.8721661547462337E-4</v>
      </c>
      <c r="E10" s="77">
        <f t="shared" si="0"/>
        <v>1.8721661547462336E-2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0.11580559263977928</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投入係数表!Z11</f>
        <v>2.1315391741017014E-3</v>
      </c>
      <c r="E11" s="77">
        <f t="shared" si="0"/>
        <v>0.21315391741017015</v>
      </c>
      <c r="F11" s="76">
        <f>分析係数表!C14</f>
        <v>0.10751143043762246</v>
      </c>
      <c r="G11" s="77">
        <f t="shared" si="1"/>
        <v>2.2916482564150228E-2</v>
      </c>
      <c r="H11" s="77">
        <v>5.1280651997873426E-2</v>
      </c>
      <c r="I11" s="77">
        <f t="shared" si="2"/>
        <v>5.1280651997873426E-2</v>
      </c>
      <c r="J11" s="76">
        <f>分析係数表!G14</f>
        <v>0.16229985443959244</v>
      </c>
      <c r="K11" s="78">
        <f t="shared" si="3"/>
        <v>8.3228423548222519E-3</v>
      </c>
      <c r="L11" s="79"/>
      <c r="M11" s="80"/>
      <c r="N11" s="81">
        <f>分析係数表!H14</f>
        <v>1.1512694487055067E-3</v>
      </c>
      <c r="O11" s="82">
        <f t="shared" si="4"/>
        <v>9.3629782770757036E-3</v>
      </c>
      <c r="P11" s="76">
        <f>分析係数表!C14</f>
        <v>0.10751143043762246</v>
      </c>
      <c r="Q11" s="82">
        <f t="shared" si="5"/>
        <v>1.0066271877247946E-3</v>
      </c>
      <c r="R11" s="83">
        <v>5.9631322244131386E-3</v>
      </c>
      <c r="S11" s="84">
        <f t="shared" si="6"/>
        <v>5.7243784222286563E-2</v>
      </c>
      <c r="T11" s="85">
        <f>分析係数表!F14</f>
        <v>0.30163027656477437</v>
      </c>
      <c r="U11" s="86">
        <f t="shared" si="7"/>
        <v>1.7266458466582563E-2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投入係数表!Z12</f>
        <v>1.3436692506459949E-3</v>
      </c>
      <c r="E12" s="77">
        <f t="shared" si="0"/>
        <v>0.13436692506459949</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6.6883872015983337E-2</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投入係数表!Z13</f>
        <v>4.8253132465506311E-2</v>
      </c>
      <c r="E13" s="77">
        <f t="shared" si="0"/>
        <v>4.825313246550631</v>
      </c>
      <c r="F13" s="76">
        <f>分析係数表!C16</f>
        <v>7.3204631810756426E-2</v>
      </c>
      <c r="G13" s="77">
        <f t="shared" si="1"/>
        <v>0.35323527958530471</v>
      </c>
      <c r="H13" s="77">
        <v>0.39866230192563828</v>
      </c>
      <c r="I13" s="77">
        <f t="shared" si="2"/>
        <v>0.39866230192563828</v>
      </c>
      <c r="J13" s="76">
        <f>分析係数表!G16</f>
        <v>3.3405954974582423E-2</v>
      </c>
      <c r="K13" s="78">
        <f t="shared" si="3"/>
        <v>1.3317694908191256E-2</v>
      </c>
      <c r="L13" s="79"/>
      <c r="M13" s="80"/>
      <c r="N13" s="81">
        <f>分析係数表!H16</f>
        <v>1.6620229784303289E-2</v>
      </c>
      <c r="O13" s="82">
        <f t="shared" si="4"/>
        <v>0.13516805349556738</v>
      </c>
      <c r="P13" s="76">
        <f>分析係数表!C16</f>
        <v>7.3204631810756426E-2</v>
      </c>
      <c r="Q13" s="82">
        <f t="shared" si="5"/>
        <v>9.8949275887196386E-3</v>
      </c>
      <c r="R13" s="83">
        <v>1.2634237927110634E-2</v>
      </c>
      <c r="S13" s="84">
        <f t="shared" si="6"/>
        <v>0.41129653985274894</v>
      </c>
      <c r="T13" s="85">
        <f>分析係数表!F16</f>
        <v>0.2888106809675437</v>
      </c>
      <c r="U13" s="86">
        <f t="shared" si="7"/>
        <v>0.1187868337544669</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投入係数表!Z14</f>
        <v>0</v>
      </c>
      <c r="E14" s="77">
        <f t="shared" si="0"/>
        <v>0</v>
      </c>
      <c r="F14" s="76">
        <f>分析係数表!C17</f>
        <v>9.4677137870855188E-2</v>
      </c>
      <c r="G14" s="77">
        <f t="shared" si="1"/>
        <v>0</v>
      </c>
      <c r="H14" s="77">
        <v>1.636880660515358E-2</v>
      </c>
      <c r="I14" s="77">
        <f t="shared" si="2"/>
        <v>1.636880660515358E-2</v>
      </c>
      <c r="J14" s="76">
        <f>分析係数表!G17</f>
        <v>0.22277835489659081</v>
      </c>
      <c r="K14" s="78">
        <f t="shared" si="3"/>
        <v>3.6466158071165639E-3</v>
      </c>
      <c r="L14" s="79"/>
      <c r="M14" s="80"/>
      <c r="N14" s="81">
        <f>分析係数表!H17</f>
        <v>2.9857871834204678E-3</v>
      </c>
      <c r="O14" s="82">
        <f t="shared" si="4"/>
        <v>2.4282639107439708E-2</v>
      </c>
      <c r="P14" s="76">
        <f>分析係数表!C17</f>
        <v>9.4677137870855188E-2</v>
      </c>
      <c r="Q14" s="82">
        <f t="shared" si="5"/>
        <v>2.2990107706432894E-3</v>
      </c>
      <c r="R14" s="83">
        <v>5.4685378477494495E-3</v>
      </c>
      <c r="S14" s="84">
        <f t="shared" si="6"/>
        <v>2.1837344452903029E-2</v>
      </c>
      <c r="T14" s="85">
        <f>分析係数表!F17</f>
        <v>0.35642648030975543</v>
      </c>
      <c r="U14" s="86">
        <f t="shared" si="7"/>
        <v>7.7834078226599887E-3</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投入係数表!Z15</f>
        <v>5.4604846180098485E-5</v>
      </c>
      <c r="E15" s="77">
        <f t="shared" si="0"/>
        <v>5.4604846180098488E-3</v>
      </c>
      <c r="F15" s="76">
        <f>分析係数表!C18</f>
        <v>9.0734209682590605E-2</v>
      </c>
      <c r="G15" s="77">
        <f t="shared" si="1"/>
        <v>4.954527562990663E-4</v>
      </c>
      <c r="H15" s="77">
        <v>1.2160938335612667E-2</v>
      </c>
      <c r="I15" s="77">
        <f t="shared" si="2"/>
        <v>1.2160938335612667E-2</v>
      </c>
      <c r="J15" s="76">
        <f>分析係数表!G18</f>
        <v>0.21565293431791682</v>
      </c>
      <c r="K15" s="78">
        <f t="shared" si="3"/>
        <v>2.6225420361341155E-3</v>
      </c>
      <c r="L15" s="79"/>
      <c r="M15" s="80"/>
      <c r="N15" s="81">
        <f>分析係数表!H18</f>
        <v>4.3984597564411608E-4</v>
      </c>
      <c r="O15" s="82">
        <f t="shared" si="4"/>
        <v>3.5771541751981953E-3</v>
      </c>
      <c r="P15" s="76">
        <f>分析係数表!C18</f>
        <v>9.0734209682590605E-2</v>
      </c>
      <c r="Q15" s="82">
        <f t="shared" si="5"/>
        <v>3.2457025699938747E-4</v>
      </c>
      <c r="R15" s="83">
        <v>9.3907258982194855E-4</v>
      </c>
      <c r="S15" s="84">
        <f t="shared" si="6"/>
        <v>1.3100010925434617E-2</v>
      </c>
      <c r="T15" s="85">
        <f>分析係数表!F18</f>
        <v>0.45924018655266224</v>
      </c>
      <c r="U15" s="86">
        <f t="shared" si="7"/>
        <v>6.0160514612385071E-3</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投入係数表!Z16</f>
        <v>0</v>
      </c>
      <c r="E16" s="77">
        <f t="shared" si="0"/>
        <v>0</v>
      </c>
      <c r="F16" s="76">
        <f>分析係数表!C19</f>
        <v>0.38367313932924796</v>
      </c>
      <c r="G16" s="77">
        <f t="shared" si="1"/>
        <v>0</v>
      </c>
      <c r="H16" s="77">
        <v>3.4400409433295726E-2</v>
      </c>
      <c r="I16" s="77">
        <f t="shared" si="2"/>
        <v>3.4400409433295726E-2</v>
      </c>
      <c r="J16" s="76">
        <f>分析係数表!G19</f>
        <v>5.766363928853338E-2</v>
      </c>
      <c r="K16" s="78">
        <f t="shared" si="3"/>
        <v>1.9836528009394257E-3</v>
      </c>
      <c r="L16" s="79"/>
      <c r="M16" s="80"/>
      <c r="N16" s="81">
        <f>分析係数表!H19</f>
        <v>-1.1191810412296904E-4</v>
      </c>
      <c r="O16" s="82">
        <f t="shared" si="4"/>
        <v>-9.1020115134046611E-4</v>
      </c>
      <c r="P16" s="76">
        <f>分析係数表!C19</f>
        <v>0.38367313932924796</v>
      </c>
      <c r="Q16" s="82">
        <f t="shared" si="5"/>
        <v>-3.4921973315589256E-4</v>
      </c>
      <c r="R16" s="83">
        <v>3.1171971229647316E-3</v>
      </c>
      <c r="S16" s="84">
        <f t="shared" si="6"/>
        <v>3.7517606556260456E-2</v>
      </c>
      <c r="T16" s="85">
        <f>分析係数表!F19</f>
        <v>0.24005843022564122</v>
      </c>
      <c r="U16" s="86">
        <f t="shared" si="7"/>
        <v>9.0064177357191098E-3</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投入係数表!Z17</f>
        <v>2.203695577982546E-4</v>
      </c>
      <c r="E17" s="77">
        <f t="shared" si="0"/>
        <v>2.2036955779825458E-2</v>
      </c>
      <c r="F17" s="76">
        <f>分析係数表!C20</f>
        <v>5.6760594962254274E-2</v>
      </c>
      <c r="G17" s="77">
        <f t="shared" si="1"/>
        <v>1.250830721219781E-3</v>
      </c>
      <c r="H17" s="77">
        <v>3.6098428894827238E-3</v>
      </c>
      <c r="I17" s="77">
        <f t="shared" si="2"/>
        <v>3.6098428894827238E-3</v>
      </c>
      <c r="J17" s="76">
        <f>分析係数表!G20</f>
        <v>0.10000544691976687</v>
      </c>
      <c r="K17" s="78">
        <f t="shared" si="3"/>
        <v>3.610039514728624E-4</v>
      </c>
      <c r="L17" s="79"/>
      <c r="M17" s="80"/>
      <c r="N17" s="81">
        <f>分析係数表!H20</f>
        <v>5.4785085934320511E-4</v>
      </c>
      <c r="O17" s="82">
        <f t="shared" si="4"/>
        <v>4.4555301114568274E-3</v>
      </c>
      <c r="P17" s="76">
        <f>分析係数表!C20</f>
        <v>5.6760594962254274E-2</v>
      </c>
      <c r="Q17" s="82">
        <f t="shared" si="5"/>
        <v>2.5289853999852863E-4</v>
      </c>
      <c r="R17" s="83">
        <v>8.4551557742569788E-4</v>
      </c>
      <c r="S17" s="84">
        <f t="shared" si="6"/>
        <v>4.4553584669084221E-3</v>
      </c>
      <c r="T17" s="85">
        <f>分析係数表!F20</f>
        <v>0.22277901846505802</v>
      </c>
      <c r="U17" s="86">
        <f t="shared" si="7"/>
        <v>9.9256038616784398E-4</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投入係数表!Z18</f>
        <v>7.2351421188630491E-4</v>
      </c>
      <c r="E18" s="77">
        <f t="shared" si="0"/>
        <v>7.2351421188630485E-2</v>
      </c>
      <c r="F18" s="76">
        <f>分析係数表!C21</f>
        <v>0.13737850556345566</v>
      </c>
      <c r="G18" s="77">
        <f t="shared" si="1"/>
        <v>9.939530118286197E-3</v>
      </c>
      <c r="H18" s="77">
        <v>4.4861240248545028E-2</v>
      </c>
      <c r="I18" s="77">
        <f t="shared" si="2"/>
        <v>4.4861240248545028E-2</v>
      </c>
      <c r="J18" s="76">
        <f>分析係数表!G21</f>
        <v>0.2851571527617287</v>
      </c>
      <c r="K18" s="78">
        <f t="shared" si="3"/>
        <v>1.2792503538634967E-2</v>
      </c>
      <c r="L18" s="79"/>
      <c r="M18" s="80"/>
      <c r="N18" s="81">
        <f>分析係数表!H21</f>
        <v>9.156935791879285E-4</v>
      </c>
      <c r="O18" s="82">
        <f t="shared" si="4"/>
        <v>7.4471003291492676E-3</v>
      </c>
      <c r="P18" s="76">
        <f>分析係数表!C21</f>
        <v>0.13737850556345566</v>
      </c>
      <c r="Q18" s="82">
        <f t="shared" si="5"/>
        <v>1.0230715139996451E-3</v>
      </c>
      <c r="R18" s="83">
        <v>3.1484563615216915E-3</v>
      </c>
      <c r="S18" s="84">
        <f t="shared" si="6"/>
        <v>4.8009696610066717E-2</v>
      </c>
      <c r="T18" s="85">
        <f>分析係数表!F21</f>
        <v>0.4258002079963023</v>
      </c>
      <c r="U18" s="86">
        <f t="shared" si="7"/>
        <v>2.0442538802405777E-2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投入係数表!Z19</f>
        <v>0</v>
      </c>
      <c r="E19" s="77">
        <f t="shared" si="0"/>
        <v>0</v>
      </c>
      <c r="F19" s="76">
        <f>分析係数表!C22</f>
        <v>5.5142937219730959E-2</v>
      </c>
      <c r="G19" s="77">
        <f t="shared" si="1"/>
        <v>0</v>
      </c>
      <c r="H19" s="77">
        <v>3.9601550802139647E-3</v>
      </c>
      <c r="I19" s="77">
        <f t="shared" si="2"/>
        <v>3.9601550802139647E-3</v>
      </c>
      <c r="J19" s="76">
        <f>分析係数表!G22</f>
        <v>0.19463487332339791</v>
      </c>
      <c r="K19" s="78">
        <f t="shared" si="3"/>
        <v>7.7078428237845574E-4</v>
      </c>
      <c r="L19" s="79"/>
      <c r="M19" s="80"/>
      <c r="N19" s="81">
        <f>分析係数表!H22</f>
        <v>4.3045424662680399E-5</v>
      </c>
      <c r="O19" s="82">
        <f t="shared" si="4"/>
        <v>3.5007736590017926E-4</v>
      </c>
      <c r="P19" s="76">
        <f>分析係数表!C22</f>
        <v>5.5142937219730959E-2</v>
      </c>
      <c r="Q19" s="82">
        <f t="shared" si="5"/>
        <v>1.9304294209882368E-5</v>
      </c>
      <c r="R19" s="83">
        <v>4.0464898071336752E-4</v>
      </c>
      <c r="S19" s="84">
        <f t="shared" si="6"/>
        <v>4.3648040609273325E-3</v>
      </c>
      <c r="T19" s="85">
        <f>分析係数表!F22</f>
        <v>0.4128663686040735</v>
      </c>
      <c r="U19" s="86">
        <f t="shared" si="7"/>
        <v>1.802080802303381E-3</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投入係数表!Z20</f>
        <v>1.170103846716396E-5</v>
      </c>
      <c r="E20" s="77">
        <f t="shared" si="0"/>
        <v>1.170103846716396E-3</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2.0368137652374067E-4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投入係数表!Z21</f>
        <v>0</v>
      </c>
      <c r="E21" s="77">
        <f t="shared" si="0"/>
        <v>0</v>
      </c>
      <c r="F21" s="76">
        <f>分析係数表!C24</f>
        <v>1</v>
      </c>
      <c r="G21" s="77">
        <f t="shared" si="1"/>
        <v>0</v>
      </c>
      <c r="H21" s="77">
        <v>3.7456890947209574E-2</v>
      </c>
      <c r="I21" s="77">
        <f t="shared" si="2"/>
        <v>3.7456890947209574E-2</v>
      </c>
      <c r="J21" s="76">
        <f>分析係数表!G24</f>
        <v>0.20831345678476951</v>
      </c>
      <c r="K21" s="78">
        <f t="shared" si="3"/>
        <v>7.8027744336233657E-3</v>
      </c>
      <c r="L21" s="79"/>
      <c r="M21" s="80"/>
      <c r="N21" s="81">
        <f>分析係数表!H24</f>
        <v>3.2557993926681905E-4</v>
      </c>
      <c r="O21" s="82">
        <f t="shared" si="4"/>
        <v>2.6478578948086287E-3</v>
      </c>
      <c r="P21" s="76">
        <f>分析係数表!C24</f>
        <v>1</v>
      </c>
      <c r="Q21" s="82">
        <f t="shared" si="5"/>
        <v>2.6478578948086287E-3</v>
      </c>
      <c r="R21" s="83">
        <v>1.3971316064446617E-2</v>
      </c>
      <c r="S21" s="84">
        <f t="shared" si="6"/>
        <v>5.1428207011656193E-2</v>
      </c>
      <c r="T21" s="85">
        <f>分析係数表!F24</f>
        <v>0.39224380935860187</v>
      </c>
      <c r="U21" s="86">
        <f t="shared" si="7"/>
        <v>2.0172395826734784E-2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投入係数表!Z22</f>
        <v>1.9501730778606601E-6</v>
      </c>
      <c r="E22" s="77">
        <f t="shared" si="0"/>
        <v>1.95017307786066E-4</v>
      </c>
      <c r="F22" s="76">
        <f>分析係数表!C25</f>
        <v>5.3881637957861162E-2</v>
      </c>
      <c r="G22" s="77">
        <f t="shared" si="1"/>
        <v>1.0507851973645586E-5</v>
      </c>
      <c r="H22" s="77">
        <v>5.6320707974137863E-3</v>
      </c>
      <c r="I22" s="77">
        <f t="shared" si="2"/>
        <v>5.6320707974137863E-3</v>
      </c>
      <c r="J22" s="76">
        <f>分析係数表!G25</f>
        <v>0.19694753074216123</v>
      </c>
      <c r="K22" s="78">
        <f t="shared" si="3"/>
        <v>1.1092224365156801E-3</v>
      </c>
      <c r="L22" s="79"/>
      <c r="M22" s="80"/>
      <c r="N22" s="81">
        <f>分析係数表!H25</f>
        <v>5.0793601101962874E-4</v>
      </c>
      <c r="O22" s="82">
        <f t="shared" si="4"/>
        <v>4.1309129176221151E-3</v>
      </c>
      <c r="P22" s="76">
        <f>分析係数表!C25</f>
        <v>5.3881637957861162E-2</v>
      </c>
      <c r="Q22" s="82">
        <f t="shared" si="5"/>
        <v>2.2258035426276675E-4</v>
      </c>
      <c r="R22" s="83">
        <v>1.9287986991341421E-3</v>
      </c>
      <c r="S22" s="84">
        <f t="shared" si="6"/>
        <v>7.5608694965479282E-3</v>
      </c>
      <c r="T22" s="85">
        <f>分析係数表!F25</f>
        <v>0.35040132853584277</v>
      </c>
      <c r="U22" s="86">
        <f t="shared" si="7"/>
        <v>2.6493387164765229E-3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投入係数表!Z23</f>
        <v>1.9501730778606601E-6</v>
      </c>
      <c r="E23" s="77">
        <f t="shared" si="0"/>
        <v>1.95017307786066E-4</v>
      </c>
      <c r="F23" s="76">
        <f>分析係数表!C26</f>
        <v>0.84177658262309296</v>
      </c>
      <c r="G23" s="77">
        <f t="shared" si="1"/>
        <v>1.6416100290051052E-4</v>
      </c>
      <c r="H23" s="77">
        <v>6.0711606117811581E-2</v>
      </c>
      <c r="I23" s="77">
        <f t="shared" si="2"/>
        <v>6.0711606117811581E-2</v>
      </c>
      <c r="J23" s="76">
        <f>分析係数表!G26</f>
        <v>0.19643330946147433</v>
      </c>
      <c r="K23" s="78">
        <f t="shared" si="3"/>
        <v>1.1925781712443221E-2</v>
      </c>
      <c r="L23" s="79"/>
      <c r="M23" s="80"/>
      <c r="N23" s="81">
        <f>分析係数表!H26</f>
        <v>1.0240897849294056E-2</v>
      </c>
      <c r="O23" s="82">
        <f t="shared" si="4"/>
        <v>8.3286587869160836E-2</v>
      </c>
      <c r="P23" s="76">
        <f>分析係数表!C26</f>
        <v>0.84177658262309296</v>
      </c>
      <c r="Q23" s="82">
        <f t="shared" si="5"/>
        <v>7.0108699314840164E-2</v>
      </c>
      <c r="R23" s="83">
        <v>8.3420509995155864E-2</v>
      </c>
      <c r="S23" s="84">
        <f t="shared" si="6"/>
        <v>0.14413211611296745</v>
      </c>
      <c r="T23" s="85">
        <f>分析係数表!F26</f>
        <v>0.3347664275567348</v>
      </c>
      <c r="U23" s="86">
        <f t="shared" si="7"/>
        <v>4.8250593607330604E-2</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投入係数表!Z24</f>
        <v>1.170103846716396E-5</v>
      </c>
      <c r="E24" s="77">
        <f t="shared" si="0"/>
        <v>1.170103846716396E-3</v>
      </c>
      <c r="F24" s="76">
        <f>分析係数表!C27</f>
        <v>0.24324710590252963</v>
      </c>
      <c r="G24" s="77">
        <f t="shared" si="1"/>
        <v>2.846243743191805E-4</v>
      </c>
      <c r="H24" s="77">
        <v>3.2818996960282515E-3</v>
      </c>
      <c r="I24" s="77">
        <f t="shared" si="2"/>
        <v>3.2818996960282515E-3</v>
      </c>
      <c r="J24" s="76">
        <f>分析係数表!G27</f>
        <v>0.17095686135274277</v>
      </c>
      <c r="K24" s="78">
        <f t="shared" si="3"/>
        <v>5.6106327130751041E-4</v>
      </c>
      <c r="L24" s="79"/>
      <c r="M24" s="80"/>
      <c r="N24" s="81">
        <f>分析係数表!H27</f>
        <v>1.1085370816767366E-2</v>
      </c>
      <c r="O24" s="82">
        <f t="shared" si="4"/>
        <v>9.0154469283820704E-2</v>
      </c>
      <c r="P24" s="76">
        <f>分析係数表!C27</f>
        <v>0.24324710590252963</v>
      </c>
      <c r="Q24" s="82">
        <f t="shared" si="5"/>
        <v>2.1929813737467888E-2</v>
      </c>
      <c r="R24" s="83">
        <v>2.2421355242663157E-2</v>
      </c>
      <c r="S24" s="84">
        <f t="shared" si="6"/>
        <v>2.5703254938691408E-2</v>
      </c>
      <c r="T24" s="85">
        <f>分析係数表!F27</f>
        <v>0.32207527072607844</v>
      </c>
      <c r="U24" s="86">
        <f t="shared" si="7"/>
        <v>8.2783827929204471E-3</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投入係数表!Z25</f>
        <v>0</v>
      </c>
      <c r="E25" s="77">
        <f t="shared" si="0"/>
        <v>0</v>
      </c>
      <c r="F25" s="76">
        <f>分析係数表!C28</f>
        <v>6.4266243880729879E-2</v>
      </c>
      <c r="G25" s="77">
        <f t="shared" si="1"/>
        <v>0</v>
      </c>
      <c r="H25" s="77">
        <v>1.4055512828653995E-2</v>
      </c>
      <c r="I25" s="77">
        <f t="shared" si="2"/>
        <v>1.4055512828653995E-2</v>
      </c>
      <c r="J25" s="76">
        <f>分析係数表!G28</f>
        <v>0.12485076971410619</v>
      </c>
      <c r="K25" s="78">
        <f t="shared" si="3"/>
        <v>1.7548415953839453E-3</v>
      </c>
      <c r="L25" s="79"/>
      <c r="M25" s="80"/>
      <c r="N25" s="81">
        <f>分析係数表!H28</f>
        <v>2.0224305794696803E-2</v>
      </c>
      <c r="O25" s="82">
        <f t="shared" si="4"/>
        <v>0.16447907658593694</v>
      </c>
      <c r="P25" s="76">
        <f>分析係数表!C28</f>
        <v>6.4266243880729879E-2</v>
      </c>
      <c r="Q25" s="82">
        <f t="shared" si="5"/>
        <v>1.0570452449149071E-2</v>
      </c>
      <c r="R25" s="83">
        <v>1.2143030674070706E-2</v>
      </c>
      <c r="S25" s="84">
        <f t="shared" si="6"/>
        <v>2.61985435027247E-2</v>
      </c>
      <c r="T25" s="85">
        <f>分析係数表!F28</f>
        <v>0.21344643418158971</v>
      </c>
      <c r="U25" s="86">
        <f t="shared" si="7"/>
        <v>5.5919856914078423E-3</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投入係数表!Z26</f>
        <v>1.0564087562771196E-2</v>
      </c>
      <c r="E26" s="77">
        <f t="shared" si="0"/>
        <v>1.0564087562771196</v>
      </c>
      <c r="F26" s="76">
        <f>分析係数表!C29</f>
        <v>0.2704472217012498</v>
      </c>
      <c r="G26" s="77">
        <f t="shared" si="1"/>
        <v>0.28570281311601975</v>
      </c>
      <c r="H26" s="77">
        <v>0.34921313719995861</v>
      </c>
      <c r="I26" s="77">
        <f t="shared" si="2"/>
        <v>0.34921313719995861</v>
      </c>
      <c r="J26" s="76">
        <f>分析係数表!G29</f>
        <v>0.25613918980110767</v>
      </c>
      <c r="K26" s="78">
        <f t="shared" si="3"/>
        <v>8.9447170030300449E-2</v>
      </c>
      <c r="L26" s="79"/>
      <c r="M26" s="80"/>
      <c r="N26" s="81">
        <f>分析係数表!H29</f>
        <v>1.0092978117271389E-2</v>
      </c>
      <c r="O26" s="82">
        <f t="shared" si="4"/>
        <v>8.2083594739067484E-2</v>
      </c>
      <c r="P26" s="76">
        <f>分析係数表!C29</f>
        <v>0.2704472217012498</v>
      </c>
      <c r="Q26" s="82">
        <f t="shared" si="5"/>
        <v>2.2199280144432124E-2</v>
      </c>
      <c r="R26" s="83">
        <v>3.4926198614239172E-2</v>
      </c>
      <c r="S26" s="84">
        <f t="shared" si="6"/>
        <v>0.38413933581419779</v>
      </c>
      <c r="T26" s="85">
        <f>分析係数表!F29</f>
        <v>0.41878853321258142</v>
      </c>
      <c r="U26" s="86">
        <f t="shared" si="7"/>
        <v>0.16087314899488314</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投入係数表!Z27</f>
        <v>1.8101506508702646E-2</v>
      </c>
      <c r="E27" s="77">
        <f t="shared" si="0"/>
        <v>1.8101506508702645</v>
      </c>
      <c r="F27" s="76">
        <f>分析係数表!C30</f>
        <v>1</v>
      </c>
      <c r="G27" s="77">
        <f t="shared" si="1"/>
        <v>1.8101506508702645</v>
      </c>
      <c r="H27" s="77">
        <v>2.015276099031627</v>
      </c>
      <c r="I27" s="77">
        <f t="shared" si="2"/>
        <v>2.015276099031627</v>
      </c>
      <c r="J27" s="76">
        <f>分析係数表!G30</f>
        <v>0.34447816919378449</v>
      </c>
      <c r="K27" s="78">
        <f t="shared" si="3"/>
        <v>0.69421862101440679</v>
      </c>
      <c r="L27" s="79"/>
      <c r="M27" s="80"/>
      <c r="N27" s="81">
        <f>分析係数表!H30</f>
        <v>0</v>
      </c>
      <c r="O27" s="82">
        <f t="shared" si="4"/>
        <v>0</v>
      </c>
      <c r="P27" s="76">
        <f>分析係数表!C30</f>
        <v>1</v>
      </c>
      <c r="Q27" s="82">
        <f t="shared" si="5"/>
        <v>0</v>
      </c>
      <c r="R27" s="83">
        <v>3.294562515944164E-2</v>
      </c>
      <c r="S27" s="84">
        <f t="shared" si="6"/>
        <v>2.0482217241910687</v>
      </c>
      <c r="T27" s="85">
        <f>分析係数表!F30</f>
        <v>0.44033965000872966</v>
      </c>
      <c r="U27" s="86">
        <f t="shared" si="7"/>
        <v>0.90191323717057204</v>
      </c>
      <c r="V27" s="87">
        <f>分析係数表!D30</f>
        <v>8.3854873151667356E-2</v>
      </c>
      <c r="W27" s="167">
        <f t="shared" si="8"/>
        <v>0</v>
      </c>
      <c r="X27" s="76">
        <f>分析係数表!E30</f>
        <v>6.4418001853368961E-2</v>
      </c>
      <c r="Y27" s="166">
        <f t="shared" si="9"/>
        <v>0</v>
      </c>
    </row>
    <row r="28" spans="1:25" x14ac:dyDescent="0.2">
      <c r="A28" s="6" t="s">
        <v>16</v>
      </c>
      <c r="B28" s="5" t="s">
        <v>193</v>
      </c>
      <c r="C28" s="75">
        <f>最終需要_まとめ!C29</f>
        <v>100</v>
      </c>
      <c r="D28" s="76">
        <f>投入係数表!Z28</f>
        <v>7.7946467749012718E-2</v>
      </c>
      <c r="E28" s="77">
        <f t="shared" si="0"/>
        <v>7.7946467749012722</v>
      </c>
      <c r="F28" s="76">
        <f>分析係数表!C31</f>
        <v>1</v>
      </c>
      <c r="G28" s="77">
        <f t="shared" si="1"/>
        <v>7.7946467749012722</v>
      </c>
      <c r="H28" s="77">
        <v>8.6897300734063911</v>
      </c>
      <c r="I28" s="77">
        <f t="shared" si="2"/>
        <v>108.68973007340639</v>
      </c>
      <c r="J28" s="76">
        <f>分析係数表!G31</f>
        <v>7.060016576471162E-2</v>
      </c>
      <c r="K28" s="78">
        <f t="shared" si="3"/>
        <v>7.6735129601042535</v>
      </c>
      <c r="L28" s="79"/>
      <c r="M28" s="80"/>
      <c r="N28" s="81">
        <f>分析係数表!H31</f>
        <v>2.2204395329180102E-2</v>
      </c>
      <c r="O28" s="82">
        <f t="shared" si="4"/>
        <v>0.18058263541734518</v>
      </c>
      <c r="P28" s="76">
        <f>分析係数表!C31</f>
        <v>1</v>
      </c>
      <c r="Q28" s="82">
        <f t="shared" si="5"/>
        <v>0.18058263541734518</v>
      </c>
      <c r="R28" s="83">
        <v>0.27442374369792294</v>
      </c>
      <c r="S28" s="84">
        <f t="shared" si="6"/>
        <v>108.96415381710432</v>
      </c>
      <c r="T28" s="85">
        <f>分析係数表!F31</f>
        <v>0.30864414216761737</v>
      </c>
      <c r="U28" s="86">
        <f t="shared" si="7"/>
        <v>33.631147781900474</v>
      </c>
      <c r="V28" s="87">
        <f>分析係数表!D31</f>
        <v>3.8652430403198282E-3</v>
      </c>
      <c r="W28" s="167">
        <f t="shared" si="8"/>
        <v>0</v>
      </c>
      <c r="X28" s="76">
        <f>分析係数表!E31</f>
        <v>3.3737994246989421E-3</v>
      </c>
      <c r="Y28" s="166">
        <f t="shared" si="9"/>
        <v>0</v>
      </c>
    </row>
    <row r="29" spans="1:25" x14ac:dyDescent="0.2">
      <c r="A29" s="6" t="s">
        <v>17</v>
      </c>
      <c r="B29" s="5" t="s">
        <v>273</v>
      </c>
      <c r="C29" s="90"/>
      <c r="D29" s="76">
        <f>投入係数表!Z29</f>
        <v>1.2500609429086831E-3</v>
      </c>
      <c r="E29" s="77">
        <f t="shared" si="0"/>
        <v>0.12500609429086831</v>
      </c>
      <c r="F29" s="76">
        <f>分析係数表!C32</f>
        <v>1</v>
      </c>
      <c r="G29" s="77">
        <f t="shared" si="1"/>
        <v>0.12500609429086831</v>
      </c>
      <c r="H29" s="77">
        <v>0.18055772044607293</v>
      </c>
      <c r="I29" s="77">
        <f t="shared" si="2"/>
        <v>0.18055772044607293</v>
      </c>
      <c r="J29" s="76">
        <f>分析係数表!G32</f>
        <v>0.14032153145618437</v>
      </c>
      <c r="K29" s="78">
        <f t="shared" si="3"/>
        <v>2.5336135849230567E-2</v>
      </c>
      <c r="L29" s="79"/>
      <c r="M29" s="80"/>
      <c r="N29" s="81">
        <f>分析係数表!H32</f>
        <v>6.2454997965125381E-3</v>
      </c>
      <c r="O29" s="82">
        <f t="shared" si="4"/>
        <v>5.0793043270607824E-2</v>
      </c>
      <c r="P29" s="76">
        <f>分析係数表!C32</f>
        <v>1</v>
      </c>
      <c r="Q29" s="82">
        <f t="shared" si="5"/>
        <v>5.0793043270607824E-2</v>
      </c>
      <c r="R29" s="83">
        <v>7.2075810421019709E-2</v>
      </c>
      <c r="S29" s="84">
        <f t="shared" si="6"/>
        <v>0.25263353086709261</v>
      </c>
      <c r="T29" s="85">
        <f>分析係数表!F32</f>
        <v>0.48266889694266329</v>
      </c>
      <c r="U29" s="86">
        <f t="shared" si="7"/>
        <v>0.12193834767434987</v>
      </c>
      <c r="V29" s="87">
        <f>分析係数表!D32</f>
        <v>1.7609887556918502E-2</v>
      </c>
      <c r="W29" s="167">
        <f t="shared" si="8"/>
        <v>0</v>
      </c>
      <c r="X29" s="76">
        <f>分析係数表!E32</f>
        <v>2.6298671127218658E-2</v>
      </c>
      <c r="Y29" s="166">
        <f t="shared" si="9"/>
        <v>0</v>
      </c>
    </row>
    <row r="30" spans="1:25" x14ac:dyDescent="0.2">
      <c r="A30" s="6" t="s">
        <v>18</v>
      </c>
      <c r="B30" s="5" t="s">
        <v>274</v>
      </c>
      <c r="C30" s="90"/>
      <c r="D30" s="76">
        <f>投入係数表!Z30</f>
        <v>8.574911023353322E-3</v>
      </c>
      <c r="E30" s="77">
        <f t="shared" si="0"/>
        <v>0.85749110233533221</v>
      </c>
      <c r="F30" s="76">
        <f>分析係数表!C33</f>
        <v>0.77670327534259886</v>
      </c>
      <c r="G30" s="77">
        <f t="shared" si="1"/>
        <v>0.66601614776098816</v>
      </c>
      <c r="H30" s="77">
        <v>0.75254229058517796</v>
      </c>
      <c r="I30" s="77">
        <f t="shared" si="2"/>
        <v>0.75254229058517796</v>
      </c>
      <c r="J30" s="76">
        <f>分析係数表!G33</f>
        <v>0.5074626865671642</v>
      </c>
      <c r="K30" s="78">
        <f t="shared" si="3"/>
        <v>0.38188713253576195</v>
      </c>
      <c r="L30" s="79"/>
      <c r="M30" s="80"/>
      <c r="N30" s="81">
        <f>分析係数表!H33</f>
        <v>9.4934727483329676E-4</v>
      </c>
      <c r="O30" s="82">
        <f t="shared" si="4"/>
        <v>7.7207971788530441E-3</v>
      </c>
      <c r="P30" s="76">
        <f>分析係数表!C33</f>
        <v>0.77670327534259886</v>
      </c>
      <c r="Q30" s="82">
        <f t="shared" si="5"/>
        <v>5.9967684570710568E-3</v>
      </c>
      <c r="R30" s="83">
        <v>2.4217777371781449E-2</v>
      </c>
      <c r="S30" s="84">
        <f t="shared" si="6"/>
        <v>0.7767600679569594</v>
      </c>
      <c r="T30" s="85">
        <f>分析係数表!F33</f>
        <v>0.6450384062948854</v>
      </c>
      <c r="U30" s="86">
        <f t="shared" si="7"/>
        <v>0.50104007630846392</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投入係数表!Z31</f>
        <v>2.0802496221539662E-2</v>
      </c>
      <c r="E31" s="77">
        <f t="shared" si="0"/>
        <v>2.0802496221539664</v>
      </c>
      <c r="F31" s="76">
        <f>分析係数表!C34</f>
        <v>0.47532743082063433</v>
      </c>
      <c r="G31" s="77">
        <f t="shared" si="1"/>
        <v>0.98879970836404019</v>
      </c>
      <c r="H31" s="77">
        <v>1.261464817746472</v>
      </c>
      <c r="I31" s="77">
        <f t="shared" si="2"/>
        <v>1.261464817746472</v>
      </c>
      <c r="J31" s="76">
        <f>分析係数表!G34</f>
        <v>0.42481134980523871</v>
      </c>
      <c r="K31" s="78">
        <f t="shared" si="3"/>
        <v>0.53588457195869821</v>
      </c>
      <c r="L31" s="79"/>
      <c r="M31" s="80"/>
      <c r="N31" s="81">
        <f>分析係数表!H34</f>
        <v>0.15685204896221394</v>
      </c>
      <c r="O31" s="82">
        <f t="shared" si="4"/>
        <v>1.2756373660391387</v>
      </c>
      <c r="P31" s="76">
        <f>分析係数表!C34</f>
        <v>0.47532743082063433</v>
      </c>
      <c r="Q31" s="82">
        <f t="shared" si="5"/>
        <v>0.6063454318581849</v>
      </c>
      <c r="R31" s="83">
        <v>0.67224921967628382</v>
      </c>
      <c r="S31" s="84">
        <f t="shared" si="6"/>
        <v>1.9337140374227557</v>
      </c>
      <c r="T31" s="85">
        <f>分析係数表!F34</f>
        <v>0.69928666893120972</v>
      </c>
      <c r="U31" s="86">
        <f t="shared" si="7"/>
        <v>1.3522204478948794</v>
      </c>
      <c r="V31" s="87">
        <f>分析係数表!D34</f>
        <v>0.17669785175285158</v>
      </c>
      <c r="W31" s="167">
        <f t="shared" si="8"/>
        <v>0</v>
      </c>
      <c r="X31" s="76">
        <f>分析係数表!E34</f>
        <v>0.12938371624217065</v>
      </c>
      <c r="Y31" s="166">
        <f t="shared" si="9"/>
        <v>0</v>
      </c>
    </row>
    <row r="32" spans="1:25" x14ac:dyDescent="0.2">
      <c r="A32" s="6" t="s">
        <v>20</v>
      </c>
      <c r="B32" s="5" t="s">
        <v>37</v>
      </c>
      <c r="C32" s="90"/>
      <c r="D32" s="76">
        <f>投入係数表!Z32</f>
        <v>1.4460533372336794E-2</v>
      </c>
      <c r="E32" s="77">
        <f t="shared" si="0"/>
        <v>1.4460533372336795</v>
      </c>
      <c r="F32" s="76">
        <f>分析係数表!C35</f>
        <v>0.95011559485855634</v>
      </c>
      <c r="G32" s="77">
        <f t="shared" si="1"/>
        <v>1.3739178267029779</v>
      </c>
      <c r="H32" s="77">
        <v>1.8056107364292839</v>
      </c>
      <c r="I32" s="77">
        <f t="shared" si="2"/>
        <v>1.8056107364292839</v>
      </c>
      <c r="J32" s="76">
        <f>分析係数表!G35</f>
        <v>0.31372249083859299</v>
      </c>
      <c r="K32" s="78">
        <f t="shared" si="3"/>
        <v>0.56646069771750118</v>
      </c>
      <c r="L32" s="79"/>
      <c r="M32" s="80"/>
      <c r="N32" s="81">
        <f>分析係数表!H35</f>
        <v>5.8597345271264437E-2</v>
      </c>
      <c r="O32" s="82">
        <f t="shared" si="4"/>
        <v>0.4765571356784058</v>
      </c>
      <c r="P32" s="76">
        <f>分析係数表!C35</f>
        <v>0.95011559485855634</v>
      </c>
      <c r="Q32" s="82">
        <f t="shared" si="5"/>
        <v>0.45278436644917824</v>
      </c>
      <c r="R32" s="83">
        <v>0.64073038845394026</v>
      </c>
      <c r="S32" s="84">
        <f t="shared" si="6"/>
        <v>2.4463411248832241</v>
      </c>
      <c r="T32" s="85">
        <f>分析係数表!F35</f>
        <v>0.64312744830705182</v>
      </c>
      <c r="U32" s="86">
        <f t="shared" si="7"/>
        <v>1.5733091253347506</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投入係数表!Z33</f>
        <v>3.7501828287260495E-3</v>
      </c>
      <c r="E33" s="77">
        <f t="shared" si="0"/>
        <v>0.37501828287260497</v>
      </c>
      <c r="F33" s="76">
        <f>分析係数表!C36</f>
        <v>0.97036286861890209</v>
      </c>
      <c r="G33" s="77">
        <f t="shared" si="1"/>
        <v>0.36390381675279582</v>
      </c>
      <c r="H33" s="77">
        <v>0.56917254795651773</v>
      </c>
      <c r="I33" s="77">
        <f t="shared" si="2"/>
        <v>0.56917254795651773</v>
      </c>
      <c r="J33" s="76">
        <f>分析係数表!G36</f>
        <v>5.6132677862763138E-2</v>
      </c>
      <c r="K33" s="78">
        <f t="shared" si="3"/>
        <v>3.1949179282771314E-2</v>
      </c>
      <c r="L33" s="79"/>
      <c r="M33" s="80"/>
      <c r="N33" s="81">
        <f>分析係数表!H36</f>
        <v>0.19400338102244624</v>
      </c>
      <c r="O33" s="82">
        <f t="shared" si="4"/>
        <v>1.5777795929830589</v>
      </c>
      <c r="P33" s="76">
        <f>分析係数表!C36</f>
        <v>0.97036286861890209</v>
      </c>
      <c r="Q33" s="82">
        <f t="shared" si="5"/>
        <v>1.5310187318954047</v>
      </c>
      <c r="R33" s="83">
        <v>1.633603664499643</v>
      </c>
      <c r="S33" s="84">
        <f t="shared" si="6"/>
        <v>2.2027762124561607</v>
      </c>
      <c r="T33" s="85">
        <f>分析係数表!F36</f>
        <v>0.84161253999423258</v>
      </c>
      <c r="U33" s="86">
        <f t="shared" si="7"/>
        <v>1.8538840832041048</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投入係数表!Z34</f>
        <v>4.1433377212227583E-2</v>
      </c>
      <c r="E34" s="77">
        <f t="shared" si="0"/>
        <v>4.1433377212227587</v>
      </c>
      <c r="F34" s="76">
        <f>分析係数表!C37</f>
        <v>0.51412455642849397</v>
      </c>
      <c r="G34" s="77">
        <f t="shared" si="1"/>
        <v>2.130191668057098</v>
      </c>
      <c r="H34" s="77">
        <v>2.5951916962751067</v>
      </c>
      <c r="I34" s="77">
        <f t="shared" si="2"/>
        <v>2.5951916962751067</v>
      </c>
      <c r="J34" s="76">
        <f>分析係数表!G37</f>
        <v>0.38383420760226361</v>
      </c>
      <c r="K34" s="78">
        <f t="shared" si="3"/>
        <v>0.99612334831572991</v>
      </c>
      <c r="L34" s="79"/>
      <c r="M34" s="80"/>
      <c r="N34" s="81">
        <f>分析係数表!H37</f>
        <v>4.7982343549447456E-2</v>
      </c>
      <c r="O34" s="82">
        <f t="shared" si="4"/>
        <v>0.39022805724742166</v>
      </c>
      <c r="P34" s="76">
        <f>分析係数表!C37</f>
        <v>0.51412455642849397</v>
      </c>
      <c r="Q34" s="82">
        <f t="shared" si="5"/>
        <v>0.20062582683828362</v>
      </c>
      <c r="R34" s="83">
        <v>0.26365542101477113</v>
      </c>
      <c r="S34" s="84">
        <f t="shared" si="6"/>
        <v>2.8588471172898777</v>
      </c>
      <c r="T34" s="85">
        <f>分析係数表!F37</f>
        <v>0.64874544561874981</v>
      </c>
      <c r="U34" s="86">
        <f t="shared" si="7"/>
        <v>1.8546640470621001</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投入係数表!Z35</f>
        <v>6.4940763492759984E-3</v>
      </c>
      <c r="E35" s="77">
        <f t="shared" si="0"/>
        <v>0.6494076349275999</v>
      </c>
      <c r="F35" s="76">
        <f>分析係数表!C38</f>
        <v>0.46043954090550876</v>
      </c>
      <c r="G35" s="77">
        <f t="shared" si="1"/>
        <v>0.29901295328659633</v>
      </c>
      <c r="H35" s="77">
        <v>0.58271138446911508</v>
      </c>
      <c r="I35" s="77">
        <f t="shared" si="2"/>
        <v>0.58271138446911508</v>
      </c>
      <c r="J35" s="76">
        <f>分析係数表!G38</f>
        <v>0.15768289971091839</v>
      </c>
      <c r="K35" s="78">
        <f t="shared" si="3"/>
        <v>9.1883620797653887E-2</v>
      </c>
      <c r="L35" s="79"/>
      <c r="M35" s="80"/>
      <c r="N35" s="81">
        <f>分析係数表!H38</f>
        <v>4.3205084055974702E-2</v>
      </c>
      <c r="O35" s="82">
        <f t="shared" si="4"/>
        <v>0.35137583467551808</v>
      </c>
      <c r="P35" s="76">
        <f>分析係数表!C38</f>
        <v>0.46043954090550876</v>
      </c>
      <c r="Q35" s="82">
        <f t="shared" si="5"/>
        <v>0.16178732800328549</v>
      </c>
      <c r="R35" s="83">
        <v>0.24272631883952359</v>
      </c>
      <c r="S35" s="84">
        <f t="shared" si="6"/>
        <v>0.82543770330863864</v>
      </c>
      <c r="T35" s="85">
        <f>分析係数表!F38</f>
        <v>0.51649988881476538</v>
      </c>
      <c r="U35" s="86">
        <f t="shared" si="7"/>
        <v>0.42633848198242713</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投入係数表!Z36</f>
        <v>0</v>
      </c>
      <c r="E36" s="77">
        <f t="shared" si="0"/>
        <v>0</v>
      </c>
      <c r="F36" s="76">
        <f>分析係数表!C39</f>
        <v>1</v>
      </c>
      <c r="G36" s="77">
        <f t="shared" si="1"/>
        <v>0</v>
      </c>
      <c r="H36" s="77">
        <v>3.7976267788331984E-2</v>
      </c>
      <c r="I36" s="77">
        <f t="shared" si="2"/>
        <v>3.7976267788331984E-2</v>
      </c>
      <c r="J36" s="76">
        <f>分析係数表!G39</f>
        <v>0.35257837611217219</v>
      </c>
      <c r="K36" s="78">
        <f t="shared" si="3"/>
        <v>1.3389610827611084E-2</v>
      </c>
      <c r="L36" s="79"/>
      <c r="M36" s="80"/>
      <c r="N36" s="81">
        <f>分析係数表!H39</f>
        <v>3.7864320821463233E-3</v>
      </c>
      <c r="O36" s="82">
        <f t="shared" si="4"/>
        <v>3.0794078113183042E-2</v>
      </c>
      <c r="P36" s="76">
        <f>分析係数表!C39</f>
        <v>1</v>
      </c>
      <c r="Q36" s="82">
        <f t="shared" si="5"/>
        <v>3.0794078113183042E-2</v>
      </c>
      <c r="R36" s="83">
        <v>4.8290432224989771E-2</v>
      </c>
      <c r="S36" s="84">
        <f t="shared" si="6"/>
        <v>8.6266700013321762E-2</v>
      </c>
      <c r="T36" s="85">
        <f>分析係数表!F39</f>
        <v>0.70335864349932453</v>
      </c>
      <c r="U36" s="86">
        <f t="shared" si="7"/>
        <v>6.0676429100533155E-2</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投入係数表!Z37</f>
        <v>1.462629808395495E-4</v>
      </c>
      <c r="E37" s="77">
        <f t="shared" si="0"/>
        <v>1.462629808395495E-2</v>
      </c>
      <c r="F37" s="76">
        <f>分析係数表!C40</f>
        <v>0.88524546011567695</v>
      </c>
      <c r="G37" s="77">
        <f t="shared" si="1"/>
        <v>1.2947863977119743E-2</v>
      </c>
      <c r="H37" s="77">
        <v>2.0816530786135039E-2</v>
      </c>
      <c r="I37" s="77">
        <f t="shared" si="2"/>
        <v>2.0816530786135039E-2</v>
      </c>
      <c r="J37" s="76">
        <f>分析係数表!G40</f>
        <v>0.51249383412021698</v>
      </c>
      <c r="K37" s="78">
        <f t="shared" si="3"/>
        <v>1.0668343675667881E-2</v>
      </c>
      <c r="L37" s="79"/>
      <c r="M37" s="80"/>
      <c r="N37" s="81">
        <f>分析係数表!H40</f>
        <v>3.2436684093541619E-2</v>
      </c>
      <c r="O37" s="82">
        <f t="shared" si="4"/>
        <v>0.26379920781332594</v>
      </c>
      <c r="P37" s="76">
        <f>分析係数表!C40</f>
        <v>0.88524546011567695</v>
      </c>
      <c r="Q37" s="82">
        <f t="shared" si="5"/>
        <v>0.2335270510988588</v>
      </c>
      <c r="R37" s="83">
        <v>0.23532806511172116</v>
      </c>
      <c r="S37" s="84">
        <f t="shared" si="6"/>
        <v>0.25614459589785621</v>
      </c>
      <c r="T37" s="85">
        <f>分析係数表!F40</f>
        <v>0.70839968994433089</v>
      </c>
      <c r="U37" s="86">
        <f t="shared" si="7"/>
        <v>0.18145275231495728</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投入係数表!Z38</f>
        <v>2.3402076934327921E-5</v>
      </c>
      <c r="E38" s="77">
        <f t="shared" si="0"/>
        <v>2.3402076934327921E-3</v>
      </c>
      <c r="F38" s="76">
        <f>分析係数表!C41</f>
        <v>0.76732784646536523</v>
      </c>
      <c r="G38" s="77">
        <f t="shared" si="1"/>
        <v>1.795706529683464E-3</v>
      </c>
      <c r="H38" s="77">
        <v>4.8490299161349764E-3</v>
      </c>
      <c r="I38" s="77">
        <f t="shared" si="2"/>
        <v>4.8490299161349764E-3</v>
      </c>
      <c r="J38" s="76">
        <f>分析係数表!G41</f>
        <v>0.44330293713737212</v>
      </c>
      <c r="K38" s="78">
        <f t="shared" si="3"/>
        <v>2.1495892040896201E-3</v>
      </c>
      <c r="L38" s="79"/>
      <c r="M38" s="80"/>
      <c r="N38" s="81">
        <f>分析係数表!H41</f>
        <v>5.3196318442225214E-2</v>
      </c>
      <c r="O38" s="82">
        <f t="shared" si="4"/>
        <v>0.43263197382245788</v>
      </c>
      <c r="P38" s="76">
        <f>分析係数表!C41</f>
        <v>0.76732784646536523</v>
      </c>
      <c r="Q38" s="82">
        <f t="shared" si="5"/>
        <v>0.33197056078524689</v>
      </c>
      <c r="R38" s="83">
        <v>0.33805570205341351</v>
      </c>
      <c r="S38" s="84">
        <f t="shared" si="6"/>
        <v>0.34290473196954846</v>
      </c>
      <c r="T38" s="85">
        <f>分析係数表!F41</f>
        <v>0.5479013319521201</v>
      </c>
      <c r="U38" s="86">
        <f t="shared" si="7"/>
        <v>0.18787795937880034</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投入係数表!Z39</f>
        <v>1.5757398469114134E-3</v>
      </c>
      <c r="E39" s="77">
        <f>$C$28*D39</f>
        <v>0.15757398469114134</v>
      </c>
      <c r="F39" s="76">
        <f>分析係数表!C42</f>
        <v>0.61896115066660296</v>
      </c>
      <c r="G39" s="77">
        <f>E39*F39</f>
        <v>9.7532174879550515E-2</v>
      </c>
      <c r="H39" s="77">
        <v>0.12121344587802069</v>
      </c>
      <c r="I39" s="77">
        <f>C39+H39</f>
        <v>0.12121344587802069</v>
      </c>
      <c r="J39" s="76">
        <f>分析係数表!G42</f>
        <v>0.48521299417713759</v>
      </c>
      <c r="K39" s="78">
        <f>I39*J39</f>
        <v>5.8814339009002833E-2</v>
      </c>
      <c r="L39" s="79"/>
      <c r="M39" s="80"/>
      <c r="N39" s="81">
        <f>分析係数表!H42</f>
        <v>1.2030804871176784E-2</v>
      </c>
      <c r="O39" s="82">
        <f t="shared" si="4"/>
        <v>9.7843441247591922E-2</v>
      </c>
      <c r="P39" s="76">
        <f>分析係数表!C42</f>
        <v>0.61896115066660296</v>
      </c>
      <c r="Q39" s="82">
        <f>O39*P39</f>
        <v>6.0561288979789657E-2</v>
      </c>
      <c r="R39" s="83">
        <v>6.5428940702636898E-2</v>
      </c>
      <c r="S39" s="84">
        <f>I39+R39</f>
        <v>0.18664238658065757</v>
      </c>
      <c r="T39" s="85">
        <f>分析係数表!F42</f>
        <v>0.55654305853509045</v>
      </c>
      <c r="U39" s="86">
        <f>S39*T39</f>
        <v>0.10387452467988789</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投入係数表!Z40</f>
        <v>5.8405733508848909E-2</v>
      </c>
      <c r="E40" s="77">
        <f>$C$28*D40</f>
        <v>5.8405733508848909</v>
      </c>
      <c r="F40" s="76">
        <f>分析係数表!C43</f>
        <v>0.5789580681381028</v>
      </c>
      <c r="G40" s="77">
        <f>E40*F40</f>
        <v>3.3814470640472019</v>
      </c>
      <c r="H40" s="77">
        <v>4.5726272970145354</v>
      </c>
      <c r="I40" s="77">
        <f>C40+H40</f>
        <v>4.5726272970145354</v>
      </c>
      <c r="J40" s="76">
        <f>分析係数表!G43</f>
        <v>0.34272082878953108</v>
      </c>
      <c r="K40" s="78">
        <f>I40*J40</f>
        <v>1.5671346169784548</v>
      </c>
      <c r="L40" s="79"/>
      <c r="M40" s="80"/>
      <c r="N40" s="81">
        <f>分析係数表!H43</f>
        <v>3.3445512318817892E-2</v>
      </c>
      <c r="O40" s="82">
        <f t="shared" si="4"/>
        <v>0.27200374826142287</v>
      </c>
      <c r="P40" s="76">
        <f>分析係数表!C43</f>
        <v>0.5789580681381028</v>
      </c>
      <c r="Q40" s="82">
        <f>O40*P40</f>
        <v>0.15747876461975621</v>
      </c>
      <c r="R40" s="83">
        <v>0.38083886794617838</v>
      </c>
      <c r="S40" s="84">
        <f>I40+R40</f>
        <v>4.9534661649607141</v>
      </c>
      <c r="T40" s="85">
        <f>分析係数表!F43</f>
        <v>0.5990685205379862</v>
      </c>
      <c r="U40" s="86">
        <f>S40*T40</f>
        <v>2.9674656469779874</v>
      </c>
      <c r="V40" s="87">
        <f>分析係数表!D43</f>
        <v>0.10839694656488549</v>
      </c>
      <c r="W40" s="167">
        <f>ROUND(S40*V40,0)</f>
        <v>1</v>
      </c>
      <c r="X40" s="76">
        <f>分析係数表!E43</f>
        <v>8.9508360596146849E-2</v>
      </c>
      <c r="Y40" s="166">
        <f>ROUND(S40*X40,0)</f>
        <v>0</v>
      </c>
    </row>
    <row r="41" spans="1:25" x14ac:dyDescent="0.2">
      <c r="A41" s="6" t="s">
        <v>341</v>
      </c>
      <c r="B41" s="5" t="s">
        <v>42</v>
      </c>
      <c r="C41" s="90"/>
      <c r="D41" s="76">
        <f>投入係数表!Z41</f>
        <v>6.8256057725123108E-5</v>
      </c>
      <c r="E41" s="77">
        <f>$C$28*D41</f>
        <v>6.8256057725123104E-3</v>
      </c>
      <c r="F41" s="76">
        <f>分析係数表!C44</f>
        <v>0.63630612597919289</v>
      </c>
      <c r="G41" s="77">
        <f>E41*F41</f>
        <v>4.3431747665685248E-3</v>
      </c>
      <c r="H41" s="77">
        <v>1.3358982209766704E-2</v>
      </c>
      <c r="I41" s="77">
        <f>C41+H41</f>
        <v>1.3358982209766704E-2</v>
      </c>
      <c r="J41" s="76">
        <f>分析係数表!G44</f>
        <v>0.27264053101016389</v>
      </c>
      <c r="K41" s="78">
        <f>I41*J41</f>
        <v>3.642200003426127E-3</v>
      </c>
      <c r="L41" s="79"/>
      <c r="M41" s="80"/>
      <c r="N41" s="81">
        <f>分析係数表!H44</f>
        <v>0.11349043608928404</v>
      </c>
      <c r="O41" s="82">
        <f t="shared" si="4"/>
        <v>0.92298852276034715</v>
      </c>
      <c r="P41" s="76">
        <f>分析係数表!C44</f>
        <v>0.63630612597919289</v>
      </c>
      <c r="Q41" s="82">
        <f>O41*P41</f>
        <v>0.58730325124089455</v>
      </c>
      <c r="R41" s="83">
        <v>0.59882724124146869</v>
      </c>
      <c r="S41" s="84">
        <f>I41+R41</f>
        <v>0.61218622345123541</v>
      </c>
      <c r="T41" s="85">
        <f>分析係数表!F44</f>
        <v>0.52896909354905619</v>
      </c>
      <c r="U41" s="86">
        <f>S41*T41</f>
        <v>0.32382759170221997</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投入係数表!Z42</f>
        <v>6.4355711569401779E-5</v>
      </c>
      <c r="E42" s="77">
        <f>$C$28*D42</f>
        <v>6.435571156940178E-3</v>
      </c>
      <c r="F42" s="76">
        <f>分析係数表!C45</f>
        <v>1</v>
      </c>
      <c r="G42" s="77">
        <f>E42*F42</f>
        <v>6.435571156940178E-3</v>
      </c>
      <c r="H42" s="77">
        <v>4.2607236156463613E-2</v>
      </c>
      <c r="I42" s="77">
        <f>C42+H42</f>
        <v>4.2607236156463613E-2</v>
      </c>
      <c r="J42" s="76">
        <f>分析係数表!G45</f>
        <v>0</v>
      </c>
      <c r="K42" s="78">
        <f>I42*J42</f>
        <v>0</v>
      </c>
      <c r="L42" s="79"/>
      <c r="M42" s="80"/>
      <c r="N42" s="81">
        <f>分析係数表!H45</f>
        <v>0</v>
      </c>
      <c r="O42" s="82">
        <f t="shared" si="4"/>
        <v>0</v>
      </c>
      <c r="P42" s="76">
        <f>分析係数表!C45</f>
        <v>1</v>
      </c>
      <c r="Q42" s="82">
        <f>O42*P42</f>
        <v>0</v>
      </c>
      <c r="R42" s="83">
        <v>1.1603466815305176E-2</v>
      </c>
      <c r="S42" s="84">
        <f>I42+R42</f>
        <v>5.421070297176879E-2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2.851153039832285E-3</v>
      </c>
      <c r="E43" s="77">
        <f>$C$28*D43</f>
        <v>0.28511530398322849</v>
      </c>
      <c r="F43" s="76">
        <f>分析係数表!C46</f>
        <v>0.4351527731358511</v>
      </c>
      <c r="G43" s="77">
        <f>E43*F43</f>
        <v>0.12406871519177305</v>
      </c>
      <c r="H43" s="77">
        <v>0.20028623851863747</v>
      </c>
      <c r="I43" s="77">
        <f>C43+H43</f>
        <v>0.20028623851863747</v>
      </c>
      <c r="J43" s="76">
        <f>分析係数表!G46</f>
        <v>9.2768120033880526E-3</v>
      </c>
      <c r="K43" s="78">
        <f>I43*J43</f>
        <v>1.8580177816031385E-3</v>
      </c>
      <c r="L43" s="79"/>
      <c r="M43" s="80"/>
      <c r="N43" s="81">
        <f>分析係数表!H46</f>
        <v>2.189916413611746E-2</v>
      </c>
      <c r="O43" s="82">
        <f t="shared" si="4"/>
        <v>0.17810026864096209</v>
      </c>
      <c r="P43" s="76">
        <f>分析係数表!C46</f>
        <v>0.4351527731358511</v>
      </c>
      <c r="Q43" s="82">
        <f>O43*P43</f>
        <v>7.7500825795354708E-2</v>
      </c>
      <c r="R43" s="83">
        <v>9.2275496169756277E-2</v>
      </c>
      <c r="S43" s="84">
        <f>I43+R43</f>
        <v>0.29256173468839375</v>
      </c>
      <c r="T43" s="85">
        <f>分析係数表!F46</f>
        <v>0.31347557778405194</v>
      </c>
      <c r="U43" s="86">
        <f>S43*T43</f>
        <v>9.1710958818948737E-2</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投入係数表!Z44</f>
        <v>0.68245331773194873</v>
      </c>
      <c r="E44" s="91">
        <f>SUM(E5:E43)</f>
        <v>68.245331773194877</v>
      </c>
      <c r="F44" s="92">
        <f>分析係数表!C47</f>
        <v>0.50215200620282352</v>
      </c>
      <c r="G44" s="91">
        <f>SUM(G5:G43)</f>
        <v>20.265797959487699</v>
      </c>
      <c r="H44" s="91">
        <f>SUM(H5:H43)</f>
        <v>24.954503668835134</v>
      </c>
      <c r="I44" s="91">
        <f>SUM(I5:I43)</f>
        <v>124.95450366883517</v>
      </c>
      <c r="J44" s="92">
        <f>分析係数表!G47</f>
        <v>0.20854392305328981</v>
      </c>
      <c r="K44" s="93">
        <f>SUM(K5:K43)</f>
        <v>12.963989526363935</v>
      </c>
      <c r="L44" s="94">
        <f>最終需要_まとめ!$L$33</f>
        <v>0.62733333333333341</v>
      </c>
      <c r="M44" s="91">
        <f>K44*L44</f>
        <v>8.1327427628723097</v>
      </c>
      <c r="N44" s="95">
        <f>分析係数表!H47</f>
        <v>1</v>
      </c>
      <c r="O44" s="96">
        <f>SUM(O5:O43)</f>
        <v>8.1327427628723097</v>
      </c>
      <c r="P44" s="92">
        <f>分析係数表!C47</f>
        <v>0.50215200620282352</v>
      </c>
      <c r="Q44" s="96">
        <f>SUM(Q5:Q43)</f>
        <v>4.8874065412035339</v>
      </c>
      <c r="R44" s="91">
        <f>SUM(R7:R43)</f>
        <v>5.9085784760741049</v>
      </c>
      <c r="S44" s="97">
        <f>SUM(S5:S43)</f>
        <v>130.87453060118713</v>
      </c>
      <c r="T44" s="98">
        <f>分析係数表!F47</f>
        <v>0.44541069554230517</v>
      </c>
      <c r="U44" s="99">
        <f>SUM(U5:U43)</f>
        <v>46.848635961947167</v>
      </c>
      <c r="V44" s="100">
        <f>分析係数表!D47</f>
        <v>5.4742347785855433E-2</v>
      </c>
      <c r="W44" s="164">
        <f>SUM(W5:W43)</f>
        <v>1</v>
      </c>
      <c r="X44" s="92">
        <f>分析係数表!E47</f>
        <v>4.5721861365849166E-2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286</v>
      </c>
      <c r="S2" s="3" t="s">
        <v>153</v>
      </c>
      <c r="U2" s="64" t="s">
        <v>210</v>
      </c>
      <c r="W2" s="3" t="s">
        <v>130</v>
      </c>
      <c r="Y2" s="3" t="s">
        <v>154</v>
      </c>
    </row>
    <row r="3" spans="1:25" ht="44" x14ac:dyDescent="0.2">
      <c r="B3" s="65"/>
      <c r="C3" s="66" t="s">
        <v>228</v>
      </c>
      <c r="D3" s="66" t="s">
        <v>316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8.4659786601364306E-2</v>
      </c>
      <c r="G5" s="77">
        <f t="shared" ref="G5:G38" si="1">E5*F5</f>
        <v>0</v>
      </c>
      <c r="H5" s="77">
        <f t="array" ref="H5:H43">MMULT(逆行列係数!C5:AO43,'25'!G5:G43)</f>
        <v>1.2063202219285099E-3</v>
      </c>
      <c r="I5" s="77">
        <f t="shared" ref="I5:I38" si="2">C5+H5</f>
        <v>1.2063202219285099E-3</v>
      </c>
      <c r="J5" s="76">
        <f>分析係数表!G8</f>
        <v>0.11977611940298508</v>
      </c>
      <c r="K5" s="78">
        <f t="shared" ref="K5:K38" si="3">I5*J5</f>
        <v>1.4448835493994467E-4</v>
      </c>
      <c r="L5" s="79" t="s">
        <v>185</v>
      </c>
      <c r="M5" s="80" t="s">
        <v>185</v>
      </c>
      <c r="N5" s="81">
        <f>分析係数表!H8</f>
        <v>1.0788748708637261E-2</v>
      </c>
      <c r="O5" s="82">
        <f t="shared" ref="O5:O43" si="4">$M$44*N5</f>
        <v>0.16120943772225771</v>
      </c>
      <c r="P5" s="76">
        <f>分析係数表!C8</f>
        <v>8.4659786601364306E-2</v>
      </c>
      <c r="Q5" s="82">
        <f t="shared" ref="Q5:Q38" si="5">O5*P5</f>
        <v>1.3647956595692267E-2</v>
      </c>
      <c r="R5" s="83">
        <f t="array" ref="R5:R43">MMULT(逆行列係数!C5:AO43,'25'!Q5:Q43)</f>
        <v>1.7718211629180285E-2</v>
      </c>
      <c r="S5" s="84">
        <f t="shared" ref="S5:S38" si="6">I5+R5</f>
        <v>1.8924531851108796E-2</v>
      </c>
      <c r="T5" s="85">
        <f>分析係数表!F8</f>
        <v>0.4513681592039801</v>
      </c>
      <c r="U5" s="86">
        <f t="shared" ref="U5:U38" si="7">S5*T5</f>
        <v>8.5419311054320667E-3</v>
      </c>
      <c r="V5" s="87">
        <f>分析係数表!D8</f>
        <v>0.27985074626865669</v>
      </c>
      <c r="W5" s="167">
        <f t="shared" ref="W5:W38" si="8">ROUND(S5*V5,0)</f>
        <v>0</v>
      </c>
      <c r="X5" s="76">
        <f>分析係数表!E8</f>
        <v>0.11442786069651742</v>
      </c>
      <c r="Y5" s="166">
        <f t="shared" ref="Y5:Y38" si="9">ROUND(S5*X5,0)</f>
        <v>0</v>
      </c>
    </row>
    <row r="6" spans="1:25" x14ac:dyDescent="0.2">
      <c r="A6" s="6" t="s">
        <v>220</v>
      </c>
      <c r="B6" s="5" t="s">
        <v>266</v>
      </c>
      <c r="C6" s="90"/>
      <c r="D6" s="76">
        <f>投入係数表!AA6</f>
        <v>0</v>
      </c>
      <c r="E6" s="77">
        <f t="shared" si="0"/>
        <v>0</v>
      </c>
      <c r="F6" s="76">
        <f>分析係数表!C9</f>
        <v>0.31916038751345532</v>
      </c>
      <c r="G6" s="77">
        <f t="shared" si="1"/>
        <v>0</v>
      </c>
      <c r="H6" s="77">
        <v>4.3169279443142663E-4</v>
      </c>
      <c r="I6" s="77">
        <f t="shared" si="2"/>
        <v>4.3169279443142663E-4</v>
      </c>
      <c r="J6" s="76">
        <f>分析係数表!G9</f>
        <v>0.24726134585289514</v>
      </c>
      <c r="K6" s="78">
        <f t="shared" si="3"/>
        <v>1.0674094134611175E-4</v>
      </c>
      <c r="L6" s="79"/>
      <c r="M6" s="80"/>
      <c r="N6" s="81">
        <f>分析係数表!H9</f>
        <v>5.7211282597126128E-4</v>
      </c>
      <c r="O6" s="82">
        <f t="shared" si="4"/>
        <v>8.5487195484200487E-3</v>
      </c>
      <c r="P6" s="76">
        <f>分析係数表!C9</f>
        <v>0.31916038751345532</v>
      </c>
      <c r="Q6" s="82">
        <f t="shared" si="5"/>
        <v>2.7284126438175934E-3</v>
      </c>
      <c r="R6" s="83">
        <v>3.3161472605031791E-3</v>
      </c>
      <c r="S6" s="84">
        <f t="shared" si="6"/>
        <v>3.7478400549346056E-3</v>
      </c>
      <c r="T6" s="85">
        <f>分析係数表!F9</f>
        <v>0.67449139280125192</v>
      </c>
      <c r="U6" s="86">
        <f t="shared" si="7"/>
        <v>2.5278858586491627E-3</v>
      </c>
      <c r="V6" s="87">
        <f>分析係数表!D9</f>
        <v>0.15336463223787167</v>
      </c>
      <c r="W6" s="167">
        <f t="shared" si="8"/>
        <v>0</v>
      </c>
      <c r="X6" s="76">
        <f>分析係数表!E9</f>
        <v>8.7636932707355245E-2</v>
      </c>
      <c r="Y6" s="166">
        <f t="shared" si="9"/>
        <v>0</v>
      </c>
    </row>
    <row r="7" spans="1:25" x14ac:dyDescent="0.2">
      <c r="A7" s="6" t="s">
        <v>221</v>
      </c>
      <c r="B7" s="5" t="s">
        <v>267</v>
      </c>
      <c r="C7" s="90"/>
      <c r="D7" s="76">
        <f>投入係数表!AA7</f>
        <v>0</v>
      </c>
      <c r="E7" s="77">
        <f t="shared" si="0"/>
        <v>0</v>
      </c>
      <c r="F7" s="76">
        <f>分析係数表!C10</f>
        <v>0.62166360683519284</v>
      </c>
      <c r="G7" s="77">
        <f t="shared" si="1"/>
        <v>0</v>
      </c>
      <c r="H7" s="77">
        <v>8.2849740881570447E-4</v>
      </c>
      <c r="I7" s="77">
        <f t="shared" si="2"/>
        <v>8.2849740881570447E-4</v>
      </c>
      <c r="J7" s="76">
        <f>分析係数表!G10</f>
        <v>0.1793598233995585</v>
      </c>
      <c r="K7" s="78">
        <f t="shared" si="3"/>
        <v>1.4859914893217659E-4</v>
      </c>
      <c r="L7" s="79"/>
      <c r="M7" s="80"/>
      <c r="N7" s="81">
        <f>分析係数表!H10</f>
        <v>1.0737876843126819E-3</v>
      </c>
      <c r="O7" s="82">
        <f t="shared" si="4"/>
        <v>1.6044929166118067E-2</v>
      </c>
      <c r="P7" s="76">
        <f>分析係数表!C10</f>
        <v>0.62166360683519284</v>
      </c>
      <c r="Q7" s="82">
        <f t="shared" si="5"/>
        <v>9.9745485368241404E-3</v>
      </c>
      <c r="R7" s="83">
        <v>1.5771695503134196E-2</v>
      </c>
      <c r="S7" s="84">
        <f t="shared" si="6"/>
        <v>1.6600192911949901E-2</v>
      </c>
      <c r="T7" s="85">
        <f>分析係数表!F10</f>
        <v>0.51894775570272256</v>
      </c>
      <c r="U7" s="86">
        <f t="shared" si="7"/>
        <v>8.6146328558886435E-3</v>
      </c>
      <c r="V7" s="87">
        <f>分析係数表!D10</f>
        <v>0.10375275938189846</v>
      </c>
      <c r="W7" s="167">
        <f t="shared" si="8"/>
        <v>0</v>
      </c>
      <c r="X7" s="76">
        <f>分析係数表!E10</f>
        <v>7.5423105224429726E-3</v>
      </c>
      <c r="Y7" s="166">
        <f t="shared" si="9"/>
        <v>0</v>
      </c>
    </row>
    <row r="8" spans="1:25" x14ac:dyDescent="0.2">
      <c r="A8" s="6" t="s">
        <v>222</v>
      </c>
      <c r="B8" s="5" t="s">
        <v>27</v>
      </c>
      <c r="C8" s="90"/>
      <c r="D8" s="76">
        <f>投入係数表!AA8</f>
        <v>0</v>
      </c>
      <c r="E8" s="77">
        <f t="shared" si="0"/>
        <v>0</v>
      </c>
      <c r="F8" s="76">
        <f>分析係数表!C11</f>
        <v>1.1338376983330734E-2</v>
      </c>
      <c r="G8" s="77">
        <f t="shared" si="1"/>
        <v>0</v>
      </c>
      <c r="H8" s="77">
        <v>2.3502245084362001E-2</v>
      </c>
      <c r="I8" s="77">
        <f t="shared" si="2"/>
        <v>2.3502245084362001E-2</v>
      </c>
      <c r="J8" s="76">
        <f>分析係数表!G11</f>
        <v>0.33809183916250296</v>
      </c>
      <c r="K8" s="78">
        <f t="shared" si="3"/>
        <v>7.9459172650198431E-3</v>
      </c>
      <c r="L8" s="79"/>
      <c r="M8" s="80"/>
      <c r="N8" s="81">
        <f>分析係数表!H11</f>
        <v>-1.9566102119400181E-5</v>
      </c>
      <c r="O8" s="82">
        <f t="shared" si="4"/>
        <v>-2.9236386964500853E-4</v>
      </c>
      <c r="P8" s="76">
        <f>分析係数表!C11</f>
        <v>1.1338376983330734E-2</v>
      </c>
      <c r="Q8" s="82">
        <f t="shared" si="5"/>
        <v>-3.3149317703404717E-6</v>
      </c>
      <c r="R8" s="83">
        <v>2.2415148606239068E-3</v>
      </c>
      <c r="S8" s="84">
        <f t="shared" si="6"/>
        <v>2.5743759944985907E-2</v>
      </c>
      <c r="T8" s="85">
        <f>分析係数表!F11</f>
        <v>0.55864858434451581</v>
      </c>
      <c r="U8" s="86">
        <f t="shared" si="7"/>
        <v>1.4381715048971427E-2</v>
      </c>
      <c r="V8" s="87">
        <f>分析係数表!D11</f>
        <v>2.8313109683559361E-2</v>
      </c>
      <c r="W8" s="167">
        <f t="shared" si="8"/>
        <v>0</v>
      </c>
      <c r="X8" s="76">
        <f>分析係数表!E11</f>
        <v>1.8320247442303116E-2</v>
      </c>
      <c r="Y8" s="166">
        <f t="shared" si="9"/>
        <v>0</v>
      </c>
    </row>
    <row r="9" spans="1:25" x14ac:dyDescent="0.2">
      <c r="A9" s="6" t="s">
        <v>223</v>
      </c>
      <c r="B9" s="5" t="s">
        <v>191</v>
      </c>
      <c r="C9" s="90"/>
      <c r="D9" s="76">
        <f>投入係数表!AA9</f>
        <v>0</v>
      </c>
      <c r="E9" s="77">
        <f t="shared" si="0"/>
        <v>0</v>
      </c>
      <c r="F9" s="76">
        <f>分析係数表!C12</f>
        <v>8.477574226152873E-2</v>
      </c>
      <c r="G9" s="77">
        <f t="shared" si="1"/>
        <v>0</v>
      </c>
      <c r="H9" s="77">
        <v>9.3987864200649875E-4</v>
      </c>
      <c r="I9" s="77">
        <f t="shared" si="2"/>
        <v>9.3987864200649875E-4</v>
      </c>
      <c r="J9" s="76">
        <f>分析係数表!G12</f>
        <v>0.1365084958708076</v>
      </c>
      <c r="K9" s="78">
        <f t="shared" si="3"/>
        <v>1.2830141972140438E-4</v>
      </c>
      <c r="L9" s="79"/>
      <c r="M9" s="80"/>
      <c r="N9" s="81">
        <f>分析係数表!H12</f>
        <v>8.9702751776602072E-2</v>
      </c>
      <c r="O9" s="82">
        <f t="shared" si="4"/>
        <v>1.3403713967745061</v>
      </c>
      <c r="P9" s="76">
        <f>分析係数表!C12</f>
        <v>8.477574226152873E-2</v>
      </c>
      <c r="Q9" s="82">
        <f t="shared" si="5"/>
        <v>0.1136309800676808</v>
      </c>
      <c r="R9" s="83">
        <v>0.12891696705419406</v>
      </c>
      <c r="S9" s="84">
        <f t="shared" si="6"/>
        <v>0.12985684569620057</v>
      </c>
      <c r="T9" s="85">
        <f>分析係数表!F12</f>
        <v>0.34033278686012841</v>
      </c>
      <c r="U9" s="86">
        <f t="shared" si="7"/>
        <v>4.419454218865361E-2</v>
      </c>
      <c r="V9" s="87">
        <f>分析係数表!D12</f>
        <v>4.8339896119018802E-2</v>
      </c>
      <c r="W9" s="167">
        <f t="shared" si="8"/>
        <v>0</v>
      </c>
      <c r="X9" s="76">
        <f>分析係数表!E12</f>
        <v>5.0155515038227586E-2</v>
      </c>
      <c r="Y9" s="166">
        <f t="shared" si="9"/>
        <v>0</v>
      </c>
    </row>
    <row r="10" spans="1:25" x14ac:dyDescent="0.2">
      <c r="A10" s="6" t="s">
        <v>224</v>
      </c>
      <c r="B10" s="5" t="s">
        <v>28</v>
      </c>
      <c r="C10" s="90"/>
      <c r="D10" s="76">
        <f>投入係数表!AA10</f>
        <v>8.8281758200910697E-4</v>
      </c>
      <c r="E10" s="77">
        <f t="shared" si="0"/>
        <v>8.8281758200910693E-2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0.21277072977285139</v>
      </c>
      <c r="P10" s="76">
        <f>分析係数表!C13</f>
        <v>0</v>
      </c>
      <c r="Q10" s="82">
        <f t="shared" si="5"/>
        <v>0</v>
      </c>
      <c r="R10" s="83">
        <v>0</v>
      </c>
      <c r="S10" s="84">
        <f t="shared" si="6"/>
        <v>0</v>
      </c>
      <c r="T10" s="85">
        <f>分析係数表!F13</f>
        <v>0.38322734499205086</v>
      </c>
      <c r="U10" s="86">
        <f t="shared" si="7"/>
        <v>0</v>
      </c>
      <c r="V10" s="87">
        <f>分析係数表!D13</f>
        <v>0.15429252782193958</v>
      </c>
      <c r="W10" s="167">
        <f t="shared" si="8"/>
        <v>0</v>
      </c>
      <c r="X10" s="76">
        <f>分析係数表!E13</f>
        <v>0.15087440381558029</v>
      </c>
      <c r="Y10" s="166">
        <f t="shared" si="9"/>
        <v>0</v>
      </c>
    </row>
    <row r="11" spans="1:25" x14ac:dyDescent="0.2">
      <c r="A11" s="6" t="s">
        <v>225</v>
      </c>
      <c r="B11" s="5" t="s">
        <v>268</v>
      </c>
      <c r="C11" s="90"/>
      <c r="D11" s="76">
        <f>投入係数表!AA11</f>
        <v>2.8343090790818697E-3</v>
      </c>
      <c r="E11" s="77">
        <f t="shared" si="0"/>
        <v>0.28343090790818698</v>
      </c>
      <c r="F11" s="76">
        <f>分析係数表!C14</f>
        <v>0.10751143043762246</v>
      </c>
      <c r="G11" s="77">
        <f t="shared" si="1"/>
        <v>3.0472062339443221E-2</v>
      </c>
      <c r="H11" s="77">
        <v>8.4654181718102475E-2</v>
      </c>
      <c r="I11" s="77">
        <f t="shared" si="2"/>
        <v>8.4654181718102475E-2</v>
      </c>
      <c r="J11" s="76">
        <f>分析係数表!G14</f>
        <v>0.16229985443959244</v>
      </c>
      <c r="K11" s="78">
        <f t="shared" si="3"/>
        <v>1.3739361370550839E-2</v>
      </c>
      <c r="L11" s="79"/>
      <c r="M11" s="80"/>
      <c r="N11" s="81">
        <f>分析係数表!H14</f>
        <v>1.1512694487055067E-3</v>
      </c>
      <c r="O11" s="82">
        <f t="shared" si="4"/>
        <v>1.7202690089912299E-2</v>
      </c>
      <c r="P11" s="76">
        <f>分析係数表!C14</f>
        <v>0.10751143043762246</v>
      </c>
      <c r="Q11" s="82">
        <f t="shared" si="5"/>
        <v>1.8494858189415835E-3</v>
      </c>
      <c r="R11" s="83">
        <v>1.0956120220091719E-2</v>
      </c>
      <c r="S11" s="84">
        <f t="shared" si="6"/>
        <v>9.5610301938194198E-2</v>
      </c>
      <c r="T11" s="85">
        <f>分析係数表!F14</f>
        <v>0.30163027656477437</v>
      </c>
      <c r="U11" s="86">
        <f t="shared" si="7"/>
        <v>2.8838961816059099E-2</v>
      </c>
      <c r="V11" s="87">
        <f>分析係数表!D14</f>
        <v>4.9606986899563318E-2</v>
      </c>
      <c r="W11" s="167">
        <f t="shared" si="8"/>
        <v>0</v>
      </c>
      <c r="X11" s="76">
        <f>分析係数表!E14</f>
        <v>4.2823871906841338E-2</v>
      </c>
      <c r="Y11" s="166">
        <f t="shared" si="9"/>
        <v>0</v>
      </c>
    </row>
    <row r="12" spans="1:25" x14ac:dyDescent="0.2">
      <c r="A12" s="6" t="s">
        <v>226</v>
      </c>
      <c r="B12" s="5" t="s">
        <v>29</v>
      </c>
      <c r="C12" s="90"/>
      <c r="D12" s="76">
        <f>投入係数表!AA12</f>
        <v>9.0140321531456177E-3</v>
      </c>
      <c r="E12" s="77">
        <f t="shared" si="0"/>
        <v>0.9014032153145618</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0.12288638168918997</v>
      </c>
      <c r="P12" s="76">
        <f>分析係数表!C15</f>
        <v>0</v>
      </c>
      <c r="Q12" s="82">
        <f t="shared" si="5"/>
        <v>0</v>
      </c>
      <c r="R12" s="83">
        <v>0</v>
      </c>
      <c r="S12" s="84">
        <f t="shared" si="6"/>
        <v>0</v>
      </c>
      <c r="T12" s="85">
        <f>分析係数表!F15</f>
        <v>0.30369184830376095</v>
      </c>
      <c r="U12" s="86">
        <f t="shared" si="7"/>
        <v>0</v>
      </c>
      <c r="V12" s="87">
        <f>分析係数表!D15</f>
        <v>1.6461521337800857E-2</v>
      </c>
      <c r="W12" s="167">
        <f t="shared" si="8"/>
        <v>0</v>
      </c>
      <c r="X12" s="76">
        <f>分析係数表!E15</f>
        <v>1.4956994323480985E-2</v>
      </c>
      <c r="Y12" s="166">
        <f t="shared" si="9"/>
        <v>0</v>
      </c>
    </row>
    <row r="13" spans="1:25" x14ac:dyDescent="0.2">
      <c r="A13" s="6" t="s">
        <v>227</v>
      </c>
      <c r="B13" s="5" t="s">
        <v>30</v>
      </c>
      <c r="C13" s="90"/>
      <c r="D13" s="76">
        <f>投入係数表!AA13</f>
        <v>1.1755413065700214E-2</v>
      </c>
      <c r="E13" s="77">
        <f t="shared" si="0"/>
        <v>1.1755413065700213</v>
      </c>
      <c r="F13" s="76">
        <f>分析係数表!C16</f>
        <v>7.3204631810756426E-2</v>
      </c>
      <c r="G13" s="77">
        <f t="shared" si="1"/>
        <v>8.6055068525793948E-2</v>
      </c>
      <c r="H13" s="77">
        <v>0.12504249670305509</v>
      </c>
      <c r="I13" s="77">
        <f t="shared" si="2"/>
        <v>0.12504249670305509</v>
      </c>
      <c r="J13" s="76">
        <f>分析係数表!G16</f>
        <v>3.3405954974582423E-2</v>
      </c>
      <c r="K13" s="78">
        <f t="shared" si="3"/>
        <v>4.1771640147716298E-3</v>
      </c>
      <c r="L13" s="79"/>
      <c r="M13" s="80"/>
      <c r="N13" s="81">
        <f>分析係数表!H16</f>
        <v>1.6620229784303289E-2</v>
      </c>
      <c r="O13" s="82">
        <f t="shared" si="4"/>
        <v>0.24834556543125602</v>
      </c>
      <c r="P13" s="76">
        <f>分析係数表!C16</f>
        <v>7.3204631810756426E-2</v>
      </c>
      <c r="Q13" s="82">
        <f t="shared" si="5"/>
        <v>1.8180045679229217E-2</v>
      </c>
      <c r="R13" s="83">
        <v>2.3213006924777568E-2</v>
      </c>
      <c r="S13" s="84">
        <f t="shared" si="6"/>
        <v>0.14825550362783266</v>
      </c>
      <c r="T13" s="85">
        <f>分析係数表!F16</f>
        <v>0.2888106809675437</v>
      </c>
      <c r="U13" s="86">
        <f t="shared" si="7"/>
        <v>4.2817772959940492E-2</v>
      </c>
      <c r="V13" s="87">
        <f>分析係数表!D16</f>
        <v>4.6366124797497348E-3</v>
      </c>
      <c r="W13" s="167">
        <f t="shared" si="8"/>
        <v>0</v>
      </c>
      <c r="X13" s="76">
        <f>分析係数表!E16</f>
        <v>3.9662588682196527E-3</v>
      </c>
      <c r="Y13" s="166">
        <f t="shared" si="9"/>
        <v>0</v>
      </c>
    </row>
    <row r="14" spans="1:25" x14ac:dyDescent="0.2">
      <c r="A14" s="6" t="s">
        <v>2</v>
      </c>
      <c r="B14" s="5" t="s">
        <v>365</v>
      </c>
      <c r="C14" s="90"/>
      <c r="D14" s="76">
        <f>投入係数表!AA14</f>
        <v>3.8936901774927979E-2</v>
      </c>
      <c r="E14" s="77">
        <f t="shared" si="0"/>
        <v>3.8936901774927977</v>
      </c>
      <c r="F14" s="76">
        <f>分析係数表!C17</f>
        <v>9.4677137870855188E-2</v>
      </c>
      <c r="G14" s="77">
        <f t="shared" si="1"/>
        <v>0.36864344176088021</v>
      </c>
      <c r="H14" s="77">
        <v>0.44165476283240768</v>
      </c>
      <c r="I14" s="77">
        <f t="shared" si="2"/>
        <v>0.44165476283240768</v>
      </c>
      <c r="J14" s="76">
        <f>分析係数表!G17</f>
        <v>0.22277835489659081</v>
      </c>
      <c r="K14" s="78">
        <f t="shared" si="3"/>
        <v>9.8391121496047756E-2</v>
      </c>
      <c r="L14" s="79"/>
      <c r="M14" s="80"/>
      <c r="N14" s="81">
        <f>分析係数表!H17</f>
        <v>2.9857871834204678E-3</v>
      </c>
      <c r="O14" s="82">
        <f t="shared" si="4"/>
        <v>4.4614726507828301E-2</v>
      </c>
      <c r="P14" s="76">
        <f>分析係数表!C17</f>
        <v>9.4677137870855188E-2</v>
      </c>
      <c r="Q14" s="82">
        <f t="shared" si="5"/>
        <v>4.2239946126521573E-3</v>
      </c>
      <c r="R14" s="83">
        <v>1.0047397212286535E-2</v>
      </c>
      <c r="S14" s="84">
        <f t="shared" si="6"/>
        <v>0.45170216004469421</v>
      </c>
      <c r="T14" s="85">
        <f>分析係数表!F17</f>
        <v>0.35642648030975543</v>
      </c>
      <c r="U14" s="86">
        <f t="shared" si="7"/>
        <v>0.16099861105304419</v>
      </c>
      <c r="V14" s="87">
        <f>分析係数表!D17</f>
        <v>4.0948153744451793E-2</v>
      </c>
      <c r="W14" s="167">
        <f t="shared" si="8"/>
        <v>0</v>
      </c>
      <c r="X14" s="76">
        <f>分析係数表!E17</f>
        <v>3.8719425819246388E-2</v>
      </c>
      <c r="Y14" s="166">
        <f t="shared" si="9"/>
        <v>0</v>
      </c>
    </row>
    <row r="15" spans="1:25" x14ac:dyDescent="0.2">
      <c r="A15" s="6" t="s">
        <v>3</v>
      </c>
      <c r="B15" s="5" t="s">
        <v>31</v>
      </c>
      <c r="C15" s="90"/>
      <c r="D15" s="76">
        <f>投入係数表!AA15</f>
        <v>4.5999442431000834E-3</v>
      </c>
      <c r="E15" s="77">
        <f t="shared" si="0"/>
        <v>0.45999442431000837</v>
      </c>
      <c r="F15" s="76">
        <f>分析係数表!C18</f>
        <v>9.0734209682590605E-2</v>
      </c>
      <c r="G15" s="77">
        <f t="shared" si="1"/>
        <v>4.1737230548166852E-2</v>
      </c>
      <c r="H15" s="77">
        <v>6.6605190941582695E-2</v>
      </c>
      <c r="I15" s="77">
        <f t="shared" si="2"/>
        <v>6.6605190941582695E-2</v>
      </c>
      <c r="J15" s="76">
        <f>分析係数表!G18</f>
        <v>0.21565293431791682</v>
      </c>
      <c r="K15" s="78">
        <f t="shared" si="3"/>
        <v>1.4363604867357441E-2</v>
      </c>
      <c r="L15" s="79"/>
      <c r="M15" s="80"/>
      <c r="N15" s="81">
        <f>分析係数表!H18</f>
        <v>4.3984597564411608E-4</v>
      </c>
      <c r="O15" s="82">
        <f t="shared" si="4"/>
        <v>6.5723397896197914E-3</v>
      </c>
      <c r="P15" s="76">
        <f>分析係数表!C18</f>
        <v>9.0734209682590605E-2</v>
      </c>
      <c r="Q15" s="82">
        <f t="shared" si="5"/>
        <v>5.9633605657659556E-4</v>
      </c>
      <c r="R15" s="83">
        <v>1.7253671061259579E-3</v>
      </c>
      <c r="S15" s="84">
        <f t="shared" si="6"/>
        <v>6.8330558047708656E-2</v>
      </c>
      <c r="T15" s="85">
        <f>分析係数表!F18</f>
        <v>0.45924018655266224</v>
      </c>
      <c r="U15" s="86">
        <f t="shared" si="7"/>
        <v>3.1380138225077236E-2</v>
      </c>
      <c r="V15" s="87">
        <f>分析係数表!D18</f>
        <v>6.0775359502526237E-2</v>
      </c>
      <c r="W15" s="167">
        <f t="shared" si="8"/>
        <v>0</v>
      </c>
      <c r="X15" s="76">
        <f>分析係数表!E18</f>
        <v>6.0046638165565484E-2</v>
      </c>
      <c r="Y15" s="166">
        <f t="shared" si="9"/>
        <v>0</v>
      </c>
    </row>
    <row r="16" spans="1:25" x14ac:dyDescent="0.2">
      <c r="A16" s="6" t="s">
        <v>4</v>
      </c>
      <c r="B16" s="5" t="s">
        <v>32</v>
      </c>
      <c r="C16" s="90"/>
      <c r="D16" s="76">
        <f>投入係数表!AA16</f>
        <v>4.6464083263637211E-5</v>
      </c>
      <c r="E16" s="77">
        <f t="shared" si="0"/>
        <v>4.6464083263637211E-3</v>
      </c>
      <c r="F16" s="76">
        <f>分析係数表!C19</f>
        <v>0.38367313932924796</v>
      </c>
      <c r="G16" s="77">
        <f t="shared" si="1"/>
        <v>1.7827020691815257E-3</v>
      </c>
      <c r="H16" s="77">
        <v>6.4927156971196484E-2</v>
      </c>
      <c r="I16" s="77">
        <f t="shared" si="2"/>
        <v>6.4927156971196484E-2</v>
      </c>
      <c r="J16" s="76">
        <f>分析係数表!G19</f>
        <v>5.766363928853338E-2</v>
      </c>
      <c r="K16" s="78">
        <f t="shared" si="3"/>
        <v>3.7439361596170594E-3</v>
      </c>
      <c r="L16" s="79"/>
      <c r="M16" s="80"/>
      <c r="N16" s="81">
        <f>分析係数表!H19</f>
        <v>-1.1191810412296904E-4</v>
      </c>
      <c r="O16" s="82">
        <f t="shared" si="4"/>
        <v>-1.6723213343694488E-3</v>
      </c>
      <c r="P16" s="76">
        <f>分析係数表!C19</f>
        <v>0.38367313932924796</v>
      </c>
      <c r="Q16" s="82">
        <f t="shared" si="5"/>
        <v>-6.4162477632480341E-4</v>
      </c>
      <c r="R16" s="83">
        <v>5.7272562713107898E-3</v>
      </c>
      <c r="S16" s="84">
        <f t="shared" si="6"/>
        <v>7.0654413242507277E-2</v>
      </c>
      <c r="T16" s="85">
        <f>分析係数表!F19</f>
        <v>0.24005843022564122</v>
      </c>
      <c r="U16" s="86">
        <f t="shared" si="7"/>
        <v>1.6961187531510054E-2</v>
      </c>
      <c r="V16" s="87">
        <f>分析係数表!D19</f>
        <v>6.7037511004807461E-3</v>
      </c>
      <c r="W16" s="167">
        <f t="shared" si="8"/>
        <v>0</v>
      </c>
      <c r="X16" s="76">
        <f>分析係数表!E19</f>
        <v>7.5624105778571375E-3</v>
      </c>
      <c r="Y16" s="166">
        <f t="shared" si="9"/>
        <v>0</v>
      </c>
    </row>
    <row r="17" spans="1:25" x14ac:dyDescent="0.2">
      <c r="A17" s="6" t="s">
        <v>5</v>
      </c>
      <c r="B17" s="5" t="s">
        <v>33</v>
      </c>
      <c r="C17" s="90"/>
      <c r="D17" s="76">
        <f>投入係数表!AA17</f>
        <v>2.7878449958182325E-4</v>
      </c>
      <c r="E17" s="77">
        <f t="shared" si="0"/>
        <v>2.7878449958182325E-2</v>
      </c>
      <c r="F17" s="76">
        <f>分析係数表!C20</f>
        <v>5.6760594962254274E-2</v>
      </c>
      <c r="G17" s="77">
        <f t="shared" si="1"/>
        <v>1.5823974062518615E-3</v>
      </c>
      <c r="H17" s="77">
        <v>5.9066106436650523E-3</v>
      </c>
      <c r="I17" s="77">
        <f t="shared" si="2"/>
        <v>5.9066106436650523E-3</v>
      </c>
      <c r="J17" s="76">
        <f>分析係数表!G20</f>
        <v>0.10000544691976687</v>
      </c>
      <c r="K17" s="78">
        <f t="shared" si="3"/>
        <v>5.906932372007754E-4</v>
      </c>
      <c r="L17" s="79"/>
      <c r="M17" s="80"/>
      <c r="N17" s="81">
        <f>分析係数表!H20</f>
        <v>5.4785085934320511E-4</v>
      </c>
      <c r="O17" s="82">
        <f t="shared" si="4"/>
        <v>8.1861883500602382E-3</v>
      </c>
      <c r="P17" s="76">
        <f>分析係数表!C20</f>
        <v>5.6760594962254274E-2</v>
      </c>
      <c r="Q17" s="82">
        <f t="shared" si="5"/>
        <v>4.6465292122249376E-4</v>
      </c>
      <c r="R17" s="83">
        <v>1.5534739069361957E-3</v>
      </c>
      <c r="S17" s="84">
        <f t="shared" si="6"/>
        <v>7.4600845506012483E-3</v>
      </c>
      <c r="T17" s="85">
        <f>分析係数表!F20</f>
        <v>0.22277901846505802</v>
      </c>
      <c r="U17" s="86">
        <f t="shared" si="7"/>
        <v>1.6619503138492896E-3</v>
      </c>
      <c r="V17" s="87">
        <f>分析係数表!D20</f>
        <v>3.7583746391415651E-2</v>
      </c>
      <c r="W17" s="167">
        <f t="shared" si="8"/>
        <v>0</v>
      </c>
      <c r="X17" s="76">
        <f>分析係数表!E20</f>
        <v>4.0089329484176699E-2</v>
      </c>
      <c r="Y17" s="166">
        <f t="shared" si="9"/>
        <v>0</v>
      </c>
    </row>
    <row r="18" spans="1:25" x14ac:dyDescent="0.2">
      <c r="A18" s="6" t="s">
        <v>6</v>
      </c>
      <c r="B18" s="5" t="s">
        <v>34</v>
      </c>
      <c r="C18" s="90"/>
      <c r="D18" s="76">
        <f>投入係数表!AA18</f>
        <v>7.8988941548183253E-4</v>
      </c>
      <c r="E18" s="77">
        <f t="shared" si="0"/>
        <v>7.8988941548183256E-2</v>
      </c>
      <c r="F18" s="76">
        <f>分析係数表!C21</f>
        <v>0.13737850556345566</v>
      </c>
      <c r="G18" s="77">
        <f t="shared" si="1"/>
        <v>1.0851382745928567E-2</v>
      </c>
      <c r="H18" s="77">
        <v>6.8587658444009839E-2</v>
      </c>
      <c r="I18" s="77">
        <f t="shared" si="2"/>
        <v>6.8587658444009839E-2</v>
      </c>
      <c r="J18" s="76">
        <f>分析係数表!G21</f>
        <v>0.2851571527617287</v>
      </c>
      <c r="K18" s="78">
        <f t="shared" si="3"/>
        <v>1.9558261396487784E-2</v>
      </c>
      <c r="L18" s="79"/>
      <c r="M18" s="80"/>
      <c r="N18" s="81">
        <f>分析係数表!H21</f>
        <v>9.156935791879285E-4</v>
      </c>
      <c r="O18" s="82">
        <f t="shared" si="4"/>
        <v>1.3682629099386398E-2</v>
      </c>
      <c r="P18" s="76">
        <f>分析係数表!C21</f>
        <v>0.13737850556345566</v>
      </c>
      <c r="Q18" s="82">
        <f t="shared" si="5"/>
        <v>1.8796991378527545E-3</v>
      </c>
      <c r="R18" s="83">
        <v>5.7846891711241574E-3</v>
      </c>
      <c r="S18" s="84">
        <f t="shared" si="6"/>
        <v>7.4372347615133991E-2</v>
      </c>
      <c r="T18" s="85">
        <f>分析係数表!F21</f>
        <v>0.4258002079963023</v>
      </c>
      <c r="U18" s="86">
        <f t="shared" si="7"/>
        <v>3.166776108369735E-2</v>
      </c>
      <c r="V18" s="87">
        <f>分析係数表!D21</f>
        <v>6.1084469609429162E-2</v>
      </c>
      <c r="W18" s="167">
        <f t="shared" si="8"/>
        <v>0</v>
      </c>
      <c r="X18" s="76">
        <f>分析係数表!E21</f>
        <v>5.0829096371620058E-2</v>
      </c>
      <c r="Y18" s="166">
        <f t="shared" si="9"/>
        <v>0</v>
      </c>
    </row>
    <row r="19" spans="1:25" x14ac:dyDescent="0.2">
      <c r="A19" s="6" t="s">
        <v>7</v>
      </c>
      <c r="B19" s="5" t="s">
        <v>269</v>
      </c>
      <c r="C19" s="90"/>
      <c r="D19" s="76">
        <f>投入係数表!AA19</f>
        <v>1.0640275067372921E-2</v>
      </c>
      <c r="E19" s="77">
        <f t="shared" si="0"/>
        <v>1.0640275067372922</v>
      </c>
      <c r="F19" s="76">
        <f>分析係数表!C22</f>
        <v>5.5142937219730959E-2</v>
      </c>
      <c r="G19" s="77">
        <f t="shared" si="1"/>
        <v>5.8673602004081366E-2</v>
      </c>
      <c r="H19" s="77">
        <v>7.3459505465949759E-2</v>
      </c>
      <c r="I19" s="77">
        <f t="shared" si="2"/>
        <v>7.3459505465949759E-2</v>
      </c>
      <c r="J19" s="76">
        <f>分析係数表!G22</f>
        <v>0.19463487332339791</v>
      </c>
      <c r="K19" s="78">
        <f t="shared" si="3"/>
        <v>1.4297781540764587E-2</v>
      </c>
      <c r="L19" s="79"/>
      <c r="M19" s="80"/>
      <c r="N19" s="81">
        <f>分析係数表!H22</f>
        <v>4.3045424662680399E-5</v>
      </c>
      <c r="O19" s="82">
        <f t="shared" si="4"/>
        <v>6.4320051321901874E-4</v>
      </c>
      <c r="P19" s="76">
        <f>分析係数表!C22</f>
        <v>5.5142937219730959E-2</v>
      </c>
      <c r="Q19" s="82">
        <f t="shared" si="5"/>
        <v>3.546796552013508E-5</v>
      </c>
      <c r="R19" s="83">
        <v>7.4346546626668836E-4</v>
      </c>
      <c r="S19" s="84">
        <f t="shared" si="6"/>
        <v>7.420297093221645E-2</v>
      </c>
      <c r="T19" s="85">
        <f>分析係数表!F22</f>
        <v>0.4128663686040735</v>
      </c>
      <c r="U19" s="86">
        <f t="shared" si="7"/>
        <v>3.0635911148417828E-2</v>
      </c>
      <c r="V19" s="87">
        <f>分析係数表!D22</f>
        <v>7.2826626924987578E-2</v>
      </c>
      <c r="W19" s="167">
        <f t="shared" si="8"/>
        <v>0</v>
      </c>
      <c r="X19" s="76">
        <f>分析係数表!E22</f>
        <v>7.2131147540983612E-2</v>
      </c>
      <c r="Y19" s="166">
        <f t="shared" si="9"/>
        <v>0</v>
      </c>
    </row>
    <row r="20" spans="1:25" x14ac:dyDescent="0.2">
      <c r="A20" s="6" t="s">
        <v>8</v>
      </c>
      <c r="B20" s="5" t="s">
        <v>270</v>
      </c>
      <c r="C20" s="90"/>
      <c r="D20" s="76">
        <f>投入係数表!AA20</f>
        <v>2.7878449958182325E-4</v>
      </c>
      <c r="E20" s="77">
        <f t="shared" si="0"/>
        <v>2.7878449958182325E-2</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3.7422575314561093E-4</v>
      </c>
      <c r="P20" s="76">
        <f>分析係数表!C23</f>
        <v>0</v>
      </c>
      <c r="Q20" s="82">
        <f t="shared" si="5"/>
        <v>0</v>
      </c>
      <c r="R20" s="83">
        <v>0</v>
      </c>
      <c r="S20" s="84">
        <f t="shared" si="6"/>
        <v>0</v>
      </c>
      <c r="T20" s="85">
        <f>分析係数表!F23</f>
        <v>0.44097566503300378</v>
      </c>
      <c r="U20" s="86">
        <f t="shared" si="7"/>
        <v>0</v>
      </c>
      <c r="V20" s="87">
        <f>分析係数表!D23</f>
        <v>5.3117652058131959E-2</v>
      </c>
      <c r="W20" s="167">
        <f t="shared" si="8"/>
        <v>0</v>
      </c>
      <c r="X20" s="76">
        <f>分析係数表!E23</f>
        <v>4.7820051559534262E-2</v>
      </c>
      <c r="Y20" s="166">
        <f t="shared" si="9"/>
        <v>0</v>
      </c>
    </row>
    <row r="21" spans="1:25" x14ac:dyDescent="0.2">
      <c r="A21" s="6" t="s">
        <v>9</v>
      </c>
      <c r="B21" s="5" t="s">
        <v>271</v>
      </c>
      <c r="C21" s="90"/>
      <c r="D21" s="76">
        <f>投入係数表!AA21</f>
        <v>9.2928166527274421E-5</v>
      </c>
      <c r="E21" s="77">
        <f t="shared" si="0"/>
        <v>9.2928166527274422E-3</v>
      </c>
      <c r="F21" s="76">
        <f>分析係数表!C24</f>
        <v>1</v>
      </c>
      <c r="G21" s="77">
        <f t="shared" si="1"/>
        <v>9.2928166527274422E-3</v>
      </c>
      <c r="H21" s="77">
        <v>0.10394049064073321</v>
      </c>
      <c r="I21" s="77">
        <f t="shared" si="2"/>
        <v>0.10394049064073321</v>
      </c>
      <c r="J21" s="76">
        <f>分析係数表!G24</f>
        <v>0.20831345678476951</v>
      </c>
      <c r="K21" s="78">
        <f t="shared" si="3"/>
        <v>2.1652202905276117E-2</v>
      </c>
      <c r="L21" s="79"/>
      <c r="M21" s="80"/>
      <c r="N21" s="81">
        <f>分析係数表!H24</f>
        <v>3.2557993926681905E-4</v>
      </c>
      <c r="O21" s="82">
        <f t="shared" si="4"/>
        <v>4.8649347908929419E-3</v>
      </c>
      <c r="P21" s="76">
        <f>分析係数表!C24</f>
        <v>1</v>
      </c>
      <c r="Q21" s="82">
        <f t="shared" si="5"/>
        <v>4.8649347908929419E-3</v>
      </c>
      <c r="R21" s="83">
        <v>2.5669633453422255E-2</v>
      </c>
      <c r="S21" s="84">
        <f t="shared" si="6"/>
        <v>0.12961012409415545</v>
      </c>
      <c r="T21" s="85">
        <f>分析係数表!F24</f>
        <v>0.39224380935860187</v>
      </c>
      <c r="U21" s="86">
        <f t="shared" si="7"/>
        <v>5.0838768806132646E-2</v>
      </c>
      <c r="V21" s="87">
        <f>分析係数表!D24</f>
        <v>2.7169434927793921E-2</v>
      </c>
      <c r="W21" s="167">
        <f t="shared" si="8"/>
        <v>0</v>
      </c>
      <c r="X21" s="76">
        <f>分析係数表!E24</f>
        <v>2.746216227937031E-2</v>
      </c>
      <c r="Y21" s="166">
        <f t="shared" si="9"/>
        <v>0</v>
      </c>
    </row>
    <row r="22" spans="1:25" x14ac:dyDescent="0.2">
      <c r="A22" s="6" t="s">
        <v>10</v>
      </c>
      <c r="B22" s="5" t="s">
        <v>272</v>
      </c>
      <c r="C22" s="90"/>
      <c r="D22" s="76">
        <f>投入係数表!AA22</f>
        <v>0</v>
      </c>
      <c r="E22" s="77">
        <f t="shared" si="0"/>
        <v>0</v>
      </c>
      <c r="F22" s="76">
        <f>分析係数表!C25</f>
        <v>5.3881637957861162E-2</v>
      </c>
      <c r="G22" s="77">
        <f t="shared" si="1"/>
        <v>0</v>
      </c>
      <c r="H22" s="77">
        <v>1.3259020439665646E-2</v>
      </c>
      <c r="I22" s="77">
        <f t="shared" si="2"/>
        <v>1.3259020439665646E-2</v>
      </c>
      <c r="J22" s="76">
        <f>分析係数表!G25</f>
        <v>0.19694753074216123</v>
      </c>
      <c r="K22" s="78">
        <f t="shared" si="3"/>
        <v>2.6113313356519938E-3</v>
      </c>
      <c r="L22" s="79"/>
      <c r="M22" s="80"/>
      <c r="N22" s="81">
        <f>分析係数表!H25</f>
        <v>5.0793601101962874E-4</v>
      </c>
      <c r="O22" s="82">
        <f t="shared" si="4"/>
        <v>7.5897660559844215E-3</v>
      </c>
      <c r="P22" s="76">
        <f>分析係数表!C25</f>
        <v>5.3881637957861162E-2</v>
      </c>
      <c r="Q22" s="82">
        <f t="shared" si="5"/>
        <v>4.0894902681341643E-4</v>
      </c>
      <c r="R22" s="83">
        <v>3.5438004110582822E-3</v>
      </c>
      <c r="S22" s="84">
        <f t="shared" si="6"/>
        <v>1.6802820850723928E-2</v>
      </c>
      <c r="T22" s="85">
        <f>分析係数表!F25</f>
        <v>0.35040132853584277</v>
      </c>
      <c r="U22" s="86">
        <f t="shared" si="7"/>
        <v>5.8877307492434241E-3</v>
      </c>
      <c r="V22" s="87">
        <f>分析係数表!D25</f>
        <v>1.9835778208321803E-2</v>
      </c>
      <c r="W22" s="167">
        <f t="shared" si="8"/>
        <v>0</v>
      </c>
      <c r="X22" s="76">
        <f>分析係数表!E25</f>
        <v>1.8979083468427502E-2</v>
      </c>
      <c r="Y22" s="166">
        <f t="shared" si="9"/>
        <v>0</v>
      </c>
    </row>
    <row r="23" spans="1:25" x14ac:dyDescent="0.2">
      <c r="A23" s="6" t="s">
        <v>11</v>
      </c>
      <c r="B23" s="5" t="s">
        <v>35</v>
      </c>
      <c r="C23" s="90"/>
      <c r="D23" s="76">
        <f>投入係数表!AA23</f>
        <v>1.8585633305454884E-4</v>
      </c>
      <c r="E23" s="77">
        <f t="shared" si="0"/>
        <v>1.8585633305454884E-2</v>
      </c>
      <c r="F23" s="76">
        <f>分析係数表!C26</f>
        <v>0.84177658262309296</v>
      </c>
      <c r="G23" s="77">
        <f t="shared" si="1"/>
        <v>1.5644950889751753E-2</v>
      </c>
      <c r="H23" s="77">
        <v>0.14799640049233215</v>
      </c>
      <c r="I23" s="77">
        <f t="shared" si="2"/>
        <v>0.14799640049233215</v>
      </c>
      <c r="J23" s="76">
        <f>分析係数表!G26</f>
        <v>0.19643330946147433</v>
      </c>
      <c r="K23" s="78">
        <f t="shared" si="3"/>
        <v>2.9071422737094572E-2</v>
      </c>
      <c r="L23" s="79"/>
      <c r="M23" s="80"/>
      <c r="N23" s="81">
        <f>分析係数表!H26</f>
        <v>1.0240897849294056E-2</v>
      </c>
      <c r="O23" s="82">
        <f t="shared" si="4"/>
        <v>0.15302324937219747</v>
      </c>
      <c r="P23" s="76">
        <f>分析係数表!C26</f>
        <v>0.84177658262309296</v>
      </c>
      <c r="Q23" s="82">
        <f t="shared" si="5"/>
        <v>0.12881138791840974</v>
      </c>
      <c r="R23" s="83">
        <v>0.15326930578304221</v>
      </c>
      <c r="S23" s="84">
        <f t="shared" si="6"/>
        <v>0.30126570627537436</v>
      </c>
      <c r="T23" s="85">
        <f>分析係数表!F26</f>
        <v>0.3347664275567348</v>
      </c>
      <c r="U23" s="86">
        <f t="shared" si="7"/>
        <v>0.10085364423516366</v>
      </c>
      <c r="V23" s="87">
        <f>分析係数表!D26</f>
        <v>2.4426781877736947E-2</v>
      </c>
      <c r="W23" s="167">
        <f t="shared" si="8"/>
        <v>0</v>
      </c>
      <c r="X23" s="76">
        <f>分析係数表!E26</f>
        <v>2.6814750460805146E-2</v>
      </c>
      <c r="Y23" s="166">
        <f t="shared" si="9"/>
        <v>0</v>
      </c>
    </row>
    <row r="24" spans="1:25" x14ac:dyDescent="0.2">
      <c r="A24" s="6" t="s">
        <v>12</v>
      </c>
      <c r="B24" s="5" t="s">
        <v>366</v>
      </c>
      <c r="C24" s="90"/>
      <c r="D24" s="76">
        <f>投入係数表!AA24</f>
        <v>0</v>
      </c>
      <c r="E24" s="77">
        <f t="shared" si="0"/>
        <v>0</v>
      </c>
      <c r="F24" s="76">
        <f>分析係数表!C27</f>
        <v>0.24324710590252963</v>
      </c>
      <c r="G24" s="77">
        <f t="shared" si="1"/>
        <v>0</v>
      </c>
      <c r="H24" s="77">
        <v>6.0475787624403058E-3</v>
      </c>
      <c r="I24" s="77">
        <f t="shared" si="2"/>
        <v>6.0475787624403058E-3</v>
      </c>
      <c r="J24" s="76">
        <f>分析係数表!G27</f>
        <v>0.17095686135274277</v>
      </c>
      <c r="K24" s="78">
        <f t="shared" si="3"/>
        <v>1.033875084010299E-3</v>
      </c>
      <c r="L24" s="79"/>
      <c r="M24" s="80"/>
      <c r="N24" s="81">
        <f>分析係数表!H27</f>
        <v>1.1085370816767366E-2</v>
      </c>
      <c r="O24" s="82">
        <f t="shared" si="4"/>
        <v>0.16564167398607602</v>
      </c>
      <c r="P24" s="76">
        <f>分析係数表!C27</f>
        <v>0.24324710590252963</v>
      </c>
      <c r="Q24" s="82">
        <f t="shared" si="5"/>
        <v>4.0291857813963321E-2</v>
      </c>
      <c r="R24" s="83">
        <v>4.1194971751641309E-2</v>
      </c>
      <c r="S24" s="84">
        <f t="shared" si="6"/>
        <v>4.7242550514081612E-2</v>
      </c>
      <c r="T24" s="85">
        <f>分析係数表!F27</f>
        <v>0.32207527072607844</v>
      </c>
      <c r="U24" s="86">
        <f t="shared" si="7"/>
        <v>1.5215657246613272E-2</v>
      </c>
      <c r="V24" s="87">
        <f>分析係数表!D27</f>
        <v>2.1036747736552459E-2</v>
      </c>
      <c r="W24" s="167">
        <f t="shared" si="8"/>
        <v>0</v>
      </c>
      <c r="X24" s="76">
        <f>分析係数表!E27</f>
        <v>2.4276584413278891E-2</v>
      </c>
      <c r="Y24" s="166">
        <f t="shared" si="9"/>
        <v>0</v>
      </c>
    </row>
    <row r="25" spans="1:25" x14ac:dyDescent="0.2">
      <c r="A25" s="6" t="s">
        <v>13</v>
      </c>
      <c r="B25" s="5" t="s">
        <v>192</v>
      </c>
      <c r="C25" s="90"/>
      <c r="D25" s="76">
        <f>投入係数表!AA25</f>
        <v>0</v>
      </c>
      <c r="E25" s="77">
        <f t="shared" si="0"/>
        <v>0</v>
      </c>
      <c r="F25" s="76">
        <f>分析係数表!C28</f>
        <v>6.4266243880729879E-2</v>
      </c>
      <c r="G25" s="77">
        <f t="shared" si="1"/>
        <v>0</v>
      </c>
      <c r="H25" s="77">
        <v>2.9294706875134358E-2</v>
      </c>
      <c r="I25" s="77">
        <f t="shared" si="2"/>
        <v>2.9294706875134358E-2</v>
      </c>
      <c r="J25" s="76">
        <f>分析係数表!G28</f>
        <v>0.12485076971410619</v>
      </c>
      <c r="K25" s="78">
        <f t="shared" si="3"/>
        <v>3.6574667019096431E-3</v>
      </c>
      <c r="L25" s="79"/>
      <c r="M25" s="80"/>
      <c r="N25" s="81">
        <f>分析係数表!H28</f>
        <v>2.0224305794696803E-2</v>
      </c>
      <c r="O25" s="82">
        <f t="shared" si="4"/>
        <v>0.30219899021986657</v>
      </c>
      <c r="P25" s="76">
        <f>分析係数表!C28</f>
        <v>6.4266243880729879E-2</v>
      </c>
      <c r="Q25" s="82">
        <f t="shared" si="5"/>
        <v>1.9421194005980247E-2</v>
      </c>
      <c r="R25" s="83">
        <v>2.2310507111801155E-2</v>
      </c>
      <c r="S25" s="84">
        <f t="shared" si="6"/>
        <v>5.1605213986935516E-2</v>
      </c>
      <c r="T25" s="85">
        <f>分析係数表!F28</f>
        <v>0.21344643418158971</v>
      </c>
      <c r="U25" s="86">
        <f t="shared" si="7"/>
        <v>1.1014948910689285E-2</v>
      </c>
      <c r="V25" s="87">
        <f>分析係数表!D28</f>
        <v>9.0700596921143573E-2</v>
      </c>
      <c r="W25" s="167">
        <f t="shared" si="8"/>
        <v>0</v>
      </c>
      <c r="X25" s="76">
        <f>分析係数表!E28</f>
        <v>8.9632422243166823E-2</v>
      </c>
      <c r="Y25" s="166">
        <f t="shared" si="9"/>
        <v>0</v>
      </c>
    </row>
    <row r="26" spans="1:25" x14ac:dyDescent="0.2">
      <c r="A26" s="6" t="s">
        <v>14</v>
      </c>
      <c r="B26" s="5" t="s">
        <v>50</v>
      </c>
      <c r="C26" s="90"/>
      <c r="D26" s="76">
        <f>投入係数表!AA26</f>
        <v>3.5312703280364279E-3</v>
      </c>
      <c r="E26" s="77">
        <f t="shared" si="0"/>
        <v>0.35312703280364277</v>
      </c>
      <c r="F26" s="76">
        <f>分析係数表!C29</f>
        <v>0.2704472217012498</v>
      </c>
      <c r="G26" s="77">
        <f t="shared" si="1"/>
        <v>9.5502224929351287E-2</v>
      </c>
      <c r="H26" s="77">
        <v>0.19426449645728722</v>
      </c>
      <c r="I26" s="77">
        <f t="shared" si="2"/>
        <v>0.19426449645728722</v>
      </c>
      <c r="J26" s="76">
        <f>分析係数表!G29</f>
        <v>0.25613918980110767</v>
      </c>
      <c r="K26" s="78">
        <f t="shared" si="3"/>
        <v>4.9758750729689702E-2</v>
      </c>
      <c r="L26" s="79"/>
      <c r="M26" s="80"/>
      <c r="N26" s="81">
        <f>分析係数表!H29</f>
        <v>1.0092978117271389E-2</v>
      </c>
      <c r="O26" s="82">
        <f t="shared" si="4"/>
        <v>0.15081297851768119</v>
      </c>
      <c r="P26" s="76">
        <f>分析係数表!C29</f>
        <v>0.2704472217012498</v>
      </c>
      <c r="Q26" s="82">
        <f t="shared" si="5"/>
        <v>4.0786951036597151E-2</v>
      </c>
      <c r="R26" s="83">
        <v>6.4170240814350549E-2</v>
      </c>
      <c r="S26" s="84">
        <f t="shared" si="6"/>
        <v>0.25843473727163779</v>
      </c>
      <c r="T26" s="85">
        <f>分析係数表!F29</f>
        <v>0.41878853321258142</v>
      </c>
      <c r="U26" s="86">
        <f t="shared" si="7"/>
        <v>0.10822950455316803</v>
      </c>
      <c r="V26" s="87">
        <f>分析係数表!D29</f>
        <v>8.5600334389912575E-2</v>
      </c>
      <c r="W26" s="167">
        <f t="shared" si="8"/>
        <v>0</v>
      </c>
      <c r="X26" s="76">
        <f>分析係数表!E29</f>
        <v>6.0573339370928979E-2</v>
      </c>
      <c r="Y26" s="166">
        <f t="shared" si="9"/>
        <v>0</v>
      </c>
    </row>
    <row r="27" spans="1:25" x14ac:dyDescent="0.2">
      <c r="A27" s="6" t="s">
        <v>15</v>
      </c>
      <c r="B27" s="5" t="s">
        <v>36</v>
      </c>
      <c r="C27" s="90"/>
      <c r="D27" s="76">
        <f>投入係数表!AA27</f>
        <v>3.010872595483691E-2</v>
      </c>
      <c r="E27" s="77">
        <f t="shared" si="0"/>
        <v>3.0108725954836912</v>
      </c>
      <c r="F27" s="76">
        <f>分析係数表!C30</f>
        <v>1</v>
      </c>
      <c r="G27" s="77">
        <f t="shared" si="1"/>
        <v>3.0108725954836912</v>
      </c>
      <c r="H27" s="77">
        <v>3.46902403070803</v>
      </c>
      <c r="I27" s="77">
        <f t="shared" si="2"/>
        <v>3.46902403070803</v>
      </c>
      <c r="J27" s="76">
        <f>分析係数表!G30</f>
        <v>0.34447816919378449</v>
      </c>
      <c r="K27" s="78">
        <f t="shared" si="3"/>
        <v>1.195003046987545</v>
      </c>
      <c r="L27" s="79"/>
      <c r="M27" s="80"/>
      <c r="N27" s="81">
        <f>分析係数表!H30</f>
        <v>0</v>
      </c>
      <c r="O27" s="82">
        <f t="shared" si="4"/>
        <v>0</v>
      </c>
      <c r="P27" s="76">
        <f>分析係数表!C30</f>
        <v>1</v>
      </c>
      <c r="Q27" s="82">
        <f t="shared" si="5"/>
        <v>0</v>
      </c>
      <c r="R27" s="83">
        <v>6.0531314146475161E-2</v>
      </c>
      <c r="S27" s="84">
        <f t="shared" si="6"/>
        <v>3.5295553448545052</v>
      </c>
      <c r="T27" s="85">
        <f>分析係数表!F30</f>
        <v>0.44033965000872966</v>
      </c>
      <c r="U27" s="86">
        <f t="shared" si="7"/>
        <v>1.5542031652396739</v>
      </c>
      <c r="V27" s="87">
        <f>分析係数表!D30</f>
        <v>8.3854873151667356E-2</v>
      </c>
      <c r="W27" s="167">
        <f t="shared" si="8"/>
        <v>0</v>
      </c>
      <c r="X27" s="76">
        <f>分析係数表!E30</f>
        <v>6.4418001853368961E-2</v>
      </c>
      <c r="Y27" s="166">
        <f t="shared" si="9"/>
        <v>0</v>
      </c>
    </row>
    <row r="28" spans="1:25" x14ac:dyDescent="0.2">
      <c r="A28" s="6" t="s">
        <v>16</v>
      </c>
      <c r="B28" s="5" t="s">
        <v>193</v>
      </c>
      <c r="C28" s="90"/>
      <c r="D28" s="76">
        <f>投入係数表!AA28</f>
        <v>4.3350989684973515E-2</v>
      </c>
      <c r="E28" s="77">
        <f t="shared" si="0"/>
        <v>4.3350989684973511</v>
      </c>
      <c r="F28" s="76">
        <f>分析係数表!C31</f>
        <v>1</v>
      </c>
      <c r="G28" s="77">
        <f t="shared" si="1"/>
        <v>4.3350989684973511</v>
      </c>
      <c r="H28" s="77">
        <v>5.416985633563006</v>
      </c>
      <c r="I28" s="77">
        <f t="shared" si="2"/>
        <v>5.416985633563006</v>
      </c>
      <c r="J28" s="76">
        <f>分析係数表!G31</f>
        <v>7.060016576471162E-2</v>
      </c>
      <c r="K28" s="78">
        <f t="shared" si="3"/>
        <v>0.38244008367460963</v>
      </c>
      <c r="L28" s="79"/>
      <c r="M28" s="80"/>
      <c r="N28" s="81">
        <f>分析係数表!H31</f>
        <v>2.2204395329180102E-2</v>
      </c>
      <c r="O28" s="82">
        <f t="shared" si="4"/>
        <v>0.33178621382794143</v>
      </c>
      <c r="P28" s="76">
        <f>分析係数表!C31</f>
        <v>1</v>
      </c>
      <c r="Q28" s="82">
        <f t="shared" si="5"/>
        <v>0.33178621382794143</v>
      </c>
      <c r="R28" s="83">
        <v>0.50420138511987722</v>
      </c>
      <c r="S28" s="84">
        <f t="shared" si="6"/>
        <v>5.9211870186828834</v>
      </c>
      <c r="T28" s="85">
        <f>分析係数表!F31</f>
        <v>0.30864414216761737</v>
      </c>
      <c r="U28" s="86">
        <f t="shared" si="7"/>
        <v>1.8275396879954104</v>
      </c>
      <c r="V28" s="87">
        <f>分析係数表!D31</f>
        <v>3.8652430403198282E-3</v>
      </c>
      <c r="W28" s="167">
        <f t="shared" si="8"/>
        <v>0</v>
      </c>
      <c r="X28" s="76">
        <f>分析係数表!E31</f>
        <v>3.3737994246989421E-3</v>
      </c>
      <c r="Y28" s="166">
        <f t="shared" si="9"/>
        <v>0</v>
      </c>
    </row>
    <row r="29" spans="1:25" x14ac:dyDescent="0.2">
      <c r="A29" s="6" t="s">
        <v>17</v>
      </c>
      <c r="B29" s="5" t="s">
        <v>273</v>
      </c>
      <c r="C29" s="75">
        <f>最終需要_まとめ!C30</f>
        <v>100</v>
      </c>
      <c r="D29" s="76">
        <f>投入係数表!AA29</f>
        <v>9.2324133444847134E-2</v>
      </c>
      <c r="E29" s="77">
        <f t="shared" si="0"/>
        <v>9.2324133444847138</v>
      </c>
      <c r="F29" s="76">
        <f>分析係数表!C32</f>
        <v>1</v>
      </c>
      <c r="G29" s="77">
        <f t="shared" si="1"/>
        <v>9.2324133444847138</v>
      </c>
      <c r="H29" s="77">
        <v>10.217655025410156</v>
      </c>
      <c r="I29" s="77">
        <f t="shared" si="2"/>
        <v>110.21765502541015</v>
      </c>
      <c r="J29" s="76">
        <f>分析係数表!G32</f>
        <v>0.14032153145618437</v>
      </c>
      <c r="K29" s="78">
        <f t="shared" si="3"/>
        <v>15.465910146674968</v>
      </c>
      <c r="L29" s="79"/>
      <c r="M29" s="80"/>
      <c r="N29" s="81">
        <f>分析係数表!H32</f>
        <v>6.2454997965125381E-3</v>
      </c>
      <c r="O29" s="82">
        <f t="shared" si="4"/>
        <v>9.3322547190686722E-2</v>
      </c>
      <c r="P29" s="76">
        <f>分析係数表!C32</f>
        <v>1</v>
      </c>
      <c r="Q29" s="82">
        <f t="shared" si="5"/>
        <v>9.3322547190686722E-2</v>
      </c>
      <c r="R29" s="83">
        <v>0.13242558008361904</v>
      </c>
      <c r="S29" s="84">
        <f t="shared" si="6"/>
        <v>110.35008060549377</v>
      </c>
      <c r="T29" s="85">
        <f>分析係数表!F32</f>
        <v>0.48266889694266329</v>
      </c>
      <c r="U29" s="86">
        <f t="shared" si="7"/>
        <v>53.262551683387663</v>
      </c>
      <c r="V29" s="87">
        <f>分析係数表!D32</f>
        <v>1.7609887556918502E-2</v>
      </c>
      <c r="W29" s="167">
        <f t="shared" si="8"/>
        <v>2</v>
      </c>
      <c r="X29" s="76">
        <f>分析係数表!E32</f>
        <v>2.6298671127218658E-2</v>
      </c>
      <c r="Y29" s="166">
        <f t="shared" si="9"/>
        <v>3</v>
      </c>
    </row>
    <row r="30" spans="1:25" x14ac:dyDescent="0.2">
      <c r="A30" s="6" t="s">
        <v>18</v>
      </c>
      <c r="B30" s="5" t="s">
        <v>274</v>
      </c>
      <c r="C30" s="90"/>
      <c r="D30" s="76">
        <f>投入係数表!AA30</f>
        <v>2.0444196636000373E-3</v>
      </c>
      <c r="E30" s="77">
        <f t="shared" si="0"/>
        <v>0.20444196636000372</v>
      </c>
      <c r="F30" s="76">
        <f>分析係数表!C33</f>
        <v>0.77670327534259886</v>
      </c>
      <c r="G30" s="77">
        <f t="shared" si="1"/>
        <v>0.15879074488929631</v>
      </c>
      <c r="H30" s="77">
        <v>0.25349585092480925</v>
      </c>
      <c r="I30" s="77">
        <f t="shared" si="2"/>
        <v>0.25349585092480925</v>
      </c>
      <c r="J30" s="76">
        <f>分析係数表!G33</f>
        <v>0.5074626865671642</v>
      </c>
      <c r="K30" s="78">
        <f t="shared" si="3"/>
        <v>0.12863968554393307</v>
      </c>
      <c r="L30" s="79"/>
      <c r="M30" s="80"/>
      <c r="N30" s="81">
        <f>分析係数表!H33</f>
        <v>9.4934727483329676E-4</v>
      </c>
      <c r="O30" s="82">
        <f t="shared" si="4"/>
        <v>1.4185494955175813E-2</v>
      </c>
      <c r="P30" s="76">
        <f>分析係数表!C33</f>
        <v>0.77670327534259886</v>
      </c>
      <c r="Q30" s="82">
        <f t="shared" si="5"/>
        <v>1.1017920394040967E-2</v>
      </c>
      <c r="R30" s="83">
        <v>4.4495555416728498E-2</v>
      </c>
      <c r="S30" s="84">
        <f t="shared" si="6"/>
        <v>0.29799140634153776</v>
      </c>
      <c r="T30" s="85">
        <f>分析係数表!F33</f>
        <v>0.6450384062948854</v>
      </c>
      <c r="U30" s="86">
        <f t="shared" si="7"/>
        <v>0.19221590183611711</v>
      </c>
      <c r="V30" s="87">
        <f>分析係数表!D33</f>
        <v>0.11977768063448448</v>
      </c>
      <c r="W30" s="167">
        <f t="shared" si="8"/>
        <v>0</v>
      </c>
      <c r="X30" s="76">
        <f>分析係数表!E33</f>
        <v>0.11859114469493537</v>
      </c>
      <c r="Y30" s="166">
        <f t="shared" si="9"/>
        <v>0</v>
      </c>
    </row>
    <row r="31" spans="1:25" x14ac:dyDescent="0.2">
      <c r="A31" s="6" t="s">
        <v>19</v>
      </c>
      <c r="B31" s="5" t="s">
        <v>275</v>
      </c>
      <c r="C31" s="90"/>
      <c r="D31" s="76">
        <f>投入係数表!AA31</f>
        <v>1.8353312889136698E-2</v>
      </c>
      <c r="E31" s="77">
        <f t="shared" si="0"/>
        <v>1.8353312889136699</v>
      </c>
      <c r="F31" s="76">
        <f>分析係数表!C34</f>
        <v>0.47532743082063433</v>
      </c>
      <c r="G31" s="77">
        <f t="shared" si="1"/>
        <v>0.87238330626405813</v>
      </c>
      <c r="H31" s="77">
        <v>1.3572320993016549</v>
      </c>
      <c r="I31" s="77">
        <f t="shared" si="2"/>
        <v>1.3572320993016549</v>
      </c>
      <c r="J31" s="76">
        <f>分析係数表!G34</f>
        <v>0.42481134980523871</v>
      </c>
      <c r="K31" s="78">
        <f t="shared" si="3"/>
        <v>0.57656760010333385</v>
      </c>
      <c r="L31" s="79"/>
      <c r="M31" s="80"/>
      <c r="N31" s="81">
        <f>分析係数表!H34</f>
        <v>0.15685204896221394</v>
      </c>
      <c r="O31" s="82">
        <f t="shared" si="4"/>
        <v>2.3437408082866038</v>
      </c>
      <c r="P31" s="76">
        <f>分析係数表!C34</f>
        <v>0.47532743082063433</v>
      </c>
      <c r="Q31" s="82">
        <f t="shared" si="5"/>
        <v>1.1140442969123483</v>
      </c>
      <c r="R31" s="83">
        <v>1.2351299604732577</v>
      </c>
      <c r="S31" s="84">
        <f t="shared" si="6"/>
        <v>2.5923620597749126</v>
      </c>
      <c r="T31" s="85">
        <f>分析係数表!F34</f>
        <v>0.69928666893120972</v>
      </c>
      <c r="U31" s="86">
        <f t="shared" si="7"/>
        <v>1.8128042294436482</v>
      </c>
      <c r="V31" s="87">
        <f>分析係数表!D34</f>
        <v>0.17669785175285158</v>
      </c>
      <c r="W31" s="167">
        <f t="shared" si="8"/>
        <v>0</v>
      </c>
      <c r="X31" s="76">
        <f>分析係数表!E34</f>
        <v>0.12938371624217065</v>
      </c>
      <c r="Y31" s="166">
        <f t="shared" si="9"/>
        <v>0</v>
      </c>
    </row>
    <row r="32" spans="1:25" x14ac:dyDescent="0.2">
      <c r="A32" s="6" t="s">
        <v>20</v>
      </c>
      <c r="B32" s="5" t="s">
        <v>37</v>
      </c>
      <c r="C32" s="90"/>
      <c r="D32" s="76">
        <f>投入係数表!AA32</f>
        <v>2.3743146547718613E-2</v>
      </c>
      <c r="E32" s="77">
        <f t="shared" si="0"/>
        <v>2.3743146547718612</v>
      </c>
      <c r="F32" s="76">
        <f>分析係数表!C35</f>
        <v>0.95011559485855634</v>
      </c>
      <c r="G32" s="77">
        <f t="shared" si="1"/>
        <v>2.2558733805999549</v>
      </c>
      <c r="H32" s="77">
        <v>2.9426626333776142</v>
      </c>
      <c r="I32" s="77">
        <f t="shared" si="2"/>
        <v>2.9426626333776142</v>
      </c>
      <c r="J32" s="76">
        <f>分析係数表!G35</f>
        <v>0.31372249083859299</v>
      </c>
      <c r="K32" s="78">
        <f t="shared" si="3"/>
        <v>0.92317945104087851</v>
      </c>
      <c r="L32" s="79"/>
      <c r="M32" s="80"/>
      <c r="N32" s="81">
        <f>分析係数表!H35</f>
        <v>5.8597345271264437E-2</v>
      </c>
      <c r="O32" s="82">
        <f t="shared" si="4"/>
        <v>0.87558301136765726</v>
      </c>
      <c r="P32" s="76">
        <f>分析係数表!C35</f>
        <v>0.95011559485855634</v>
      </c>
      <c r="Q32" s="82">
        <f t="shared" si="5"/>
        <v>0.83190507369362776</v>
      </c>
      <c r="R32" s="83">
        <v>1.1772201085576797</v>
      </c>
      <c r="S32" s="84">
        <f t="shared" si="6"/>
        <v>4.1198827419352941</v>
      </c>
      <c r="T32" s="85">
        <f>分析係数表!F35</f>
        <v>0.64312744830705182</v>
      </c>
      <c r="U32" s="86">
        <f t="shared" si="7"/>
        <v>2.6496096751451059</v>
      </c>
      <c r="V32" s="87">
        <f>分析係数表!D35</f>
        <v>5.0997944918495068E-2</v>
      </c>
      <c r="W32" s="167">
        <f t="shared" si="8"/>
        <v>0</v>
      </c>
      <c r="X32" s="76">
        <f>分析係数表!E35</f>
        <v>4.58369635339421E-2</v>
      </c>
      <c r="Y32" s="166">
        <f t="shared" si="9"/>
        <v>0</v>
      </c>
    </row>
    <row r="33" spans="1:25" x14ac:dyDescent="0.2">
      <c r="A33" s="6" t="s">
        <v>21</v>
      </c>
      <c r="B33" s="5" t="s">
        <v>38</v>
      </c>
      <c r="C33" s="90"/>
      <c r="D33" s="76">
        <f>投入係数表!AA33</f>
        <v>2.7878449958182325E-4</v>
      </c>
      <c r="E33" s="77">
        <f t="shared" si="0"/>
        <v>2.7878449958182325E-2</v>
      </c>
      <c r="F33" s="76">
        <f>分析係数表!C36</f>
        <v>0.97036286861890209</v>
      </c>
      <c r="G33" s="77">
        <f t="shared" si="1"/>
        <v>2.7052212674070313E-2</v>
      </c>
      <c r="H33" s="77">
        <v>0.29237966270705396</v>
      </c>
      <c r="I33" s="77">
        <f t="shared" si="2"/>
        <v>0.29237966270705396</v>
      </c>
      <c r="J33" s="76">
        <f>分析係数表!G36</f>
        <v>5.6132677862763138E-2</v>
      </c>
      <c r="K33" s="78">
        <f t="shared" si="3"/>
        <v>1.64120534203584E-2</v>
      </c>
      <c r="L33" s="79"/>
      <c r="M33" s="80"/>
      <c r="N33" s="81">
        <f>分析係数表!H36</f>
        <v>0.19400338102244624</v>
      </c>
      <c r="O33" s="82">
        <f t="shared" si="4"/>
        <v>2.8988696294137601</v>
      </c>
      <c r="P33" s="76">
        <f>分析係数表!C36</f>
        <v>0.97036286861890209</v>
      </c>
      <c r="Q33" s="82">
        <f t="shared" si="5"/>
        <v>2.8129554493501501</v>
      </c>
      <c r="R33" s="83">
        <v>3.0014357332151715</v>
      </c>
      <c r="S33" s="84">
        <f t="shared" si="6"/>
        <v>3.2938153959222256</v>
      </c>
      <c r="T33" s="85">
        <f>分析係数表!F36</f>
        <v>0.84161253999423258</v>
      </c>
      <c r="U33" s="86">
        <f t="shared" si="7"/>
        <v>2.7721163416342129</v>
      </c>
      <c r="V33" s="87">
        <f>分析係数表!D36</f>
        <v>1.6938329923238536E-2</v>
      </c>
      <c r="W33" s="167">
        <f t="shared" si="8"/>
        <v>0</v>
      </c>
      <c r="X33" s="76">
        <f>分析係数表!E36</f>
        <v>8.2700520439970889E-3</v>
      </c>
      <c r="Y33" s="166">
        <f t="shared" si="9"/>
        <v>0</v>
      </c>
    </row>
    <row r="34" spans="1:25" x14ac:dyDescent="0.2">
      <c r="A34" s="6" t="s">
        <v>22</v>
      </c>
      <c r="B34" s="5" t="s">
        <v>378</v>
      </c>
      <c r="C34" s="90"/>
      <c r="D34" s="76">
        <f>投入係数表!AA34</f>
        <v>1.2777622897500233E-2</v>
      </c>
      <c r="E34" s="77">
        <f t="shared" si="0"/>
        <v>1.2777622897500234</v>
      </c>
      <c r="F34" s="76">
        <f>分析係数表!C37</f>
        <v>0.51412455642849397</v>
      </c>
      <c r="G34" s="77">
        <f t="shared" si="1"/>
        <v>0.65692897043878751</v>
      </c>
      <c r="H34" s="77">
        <v>1.1422902354591318</v>
      </c>
      <c r="I34" s="77">
        <f t="shared" si="2"/>
        <v>1.1422902354591318</v>
      </c>
      <c r="J34" s="76">
        <f>分析係数表!G37</f>
        <v>0.38383420760226361</v>
      </c>
      <c r="K34" s="78">
        <f t="shared" si="3"/>
        <v>0.43845006737925896</v>
      </c>
      <c r="L34" s="79"/>
      <c r="M34" s="80"/>
      <c r="N34" s="81">
        <f>分析係数表!H37</f>
        <v>4.7982343549447456E-2</v>
      </c>
      <c r="O34" s="82">
        <f t="shared" si="4"/>
        <v>0.71696976480784735</v>
      </c>
      <c r="P34" s="76">
        <f>分析係数表!C37</f>
        <v>0.51412455642849397</v>
      </c>
      <c r="Q34" s="82">
        <f t="shared" si="5"/>
        <v>0.36861176230447618</v>
      </c>
      <c r="R34" s="83">
        <v>0.48441664222882685</v>
      </c>
      <c r="S34" s="84">
        <f t="shared" si="6"/>
        <v>1.6267068776879587</v>
      </c>
      <c r="T34" s="85">
        <f>分析係数表!F37</f>
        <v>0.64874544561874981</v>
      </c>
      <c r="U34" s="86">
        <f t="shared" si="7"/>
        <v>1.0553186782567598</v>
      </c>
      <c r="V34" s="87">
        <f>分析係数表!D37</f>
        <v>8.4854905811519679E-2</v>
      </c>
      <c r="W34" s="167">
        <f t="shared" si="8"/>
        <v>0</v>
      </c>
      <c r="X34" s="76">
        <f>分析係数表!E37</f>
        <v>7.6870203364428027E-2</v>
      </c>
      <c r="Y34" s="166">
        <f t="shared" si="9"/>
        <v>0</v>
      </c>
    </row>
    <row r="35" spans="1:25" x14ac:dyDescent="0.2">
      <c r="A35" s="6" t="s">
        <v>23</v>
      </c>
      <c r="B35" s="5" t="s">
        <v>194</v>
      </c>
      <c r="C35" s="90"/>
      <c r="D35" s="76">
        <f>投入係数表!AA35</f>
        <v>4.0191432023046182E-2</v>
      </c>
      <c r="E35" s="77">
        <f t="shared" si="0"/>
        <v>4.0191432023046181</v>
      </c>
      <c r="F35" s="76">
        <f>分析係数表!C38</f>
        <v>0.46043954090550876</v>
      </c>
      <c r="G35" s="77">
        <f t="shared" si="1"/>
        <v>1.8505724509026347</v>
      </c>
      <c r="H35" s="77">
        <v>2.6693720773246681</v>
      </c>
      <c r="I35" s="77">
        <f t="shared" si="2"/>
        <v>2.6693720773246681</v>
      </c>
      <c r="J35" s="76">
        <f>分析係数表!G38</f>
        <v>0.15768289971091839</v>
      </c>
      <c r="K35" s="78">
        <f t="shared" si="3"/>
        <v>0.42091432955991154</v>
      </c>
      <c r="L35" s="79"/>
      <c r="M35" s="80"/>
      <c r="N35" s="81">
        <f>分析係数表!H38</f>
        <v>4.3205084055974702E-2</v>
      </c>
      <c r="O35" s="82">
        <f t="shared" si="4"/>
        <v>0.64558620239532194</v>
      </c>
      <c r="P35" s="76">
        <f>分析係数表!C38</f>
        <v>0.46043954090550876</v>
      </c>
      <c r="Q35" s="82">
        <f t="shared" si="5"/>
        <v>0.29725341464583288</v>
      </c>
      <c r="R35" s="83">
        <v>0.44596340139813884</v>
      </c>
      <c r="S35" s="84">
        <f t="shared" si="6"/>
        <v>3.1153354787228071</v>
      </c>
      <c r="T35" s="85">
        <f>分析係数表!F38</f>
        <v>0.51649988881476538</v>
      </c>
      <c r="U35" s="86">
        <f t="shared" si="7"/>
        <v>1.6090704283810238</v>
      </c>
      <c r="V35" s="87">
        <f>分析係数表!D38</f>
        <v>3.1020680453635756E-2</v>
      </c>
      <c r="W35" s="167">
        <f t="shared" si="8"/>
        <v>0</v>
      </c>
      <c r="X35" s="76">
        <f>分析係数表!E38</f>
        <v>3.396708917055815E-2</v>
      </c>
      <c r="Y35" s="166">
        <f t="shared" si="9"/>
        <v>0</v>
      </c>
    </row>
    <row r="36" spans="1:25" x14ac:dyDescent="0.2">
      <c r="A36" s="6" t="s">
        <v>24</v>
      </c>
      <c r="B36" s="5" t="s">
        <v>39</v>
      </c>
      <c r="C36" s="90"/>
      <c r="D36" s="76">
        <f>投入係数表!AA36</f>
        <v>0</v>
      </c>
      <c r="E36" s="77">
        <f t="shared" si="0"/>
        <v>0</v>
      </c>
      <c r="F36" s="76">
        <f>分析係数表!C39</f>
        <v>1</v>
      </c>
      <c r="G36" s="77">
        <f t="shared" si="1"/>
        <v>0</v>
      </c>
      <c r="H36" s="77">
        <v>0.10900035397699859</v>
      </c>
      <c r="I36" s="77">
        <f t="shared" si="2"/>
        <v>0.10900035397699859</v>
      </c>
      <c r="J36" s="76">
        <f>分析係数表!G39</f>
        <v>0.35257837611217219</v>
      </c>
      <c r="K36" s="78">
        <f t="shared" si="3"/>
        <v>3.8431167800862108E-2</v>
      </c>
      <c r="L36" s="79"/>
      <c r="M36" s="80"/>
      <c r="N36" s="81">
        <f>分析係数表!H39</f>
        <v>3.7864320821463233E-3</v>
      </c>
      <c r="O36" s="82">
        <f t="shared" si="4"/>
        <v>5.657825605370205E-2</v>
      </c>
      <c r="P36" s="76">
        <f>分析係数表!C39</f>
        <v>1</v>
      </c>
      <c r="Q36" s="82">
        <f t="shared" si="5"/>
        <v>5.657825605370205E-2</v>
      </c>
      <c r="R36" s="83">
        <v>8.8724475833545341E-2</v>
      </c>
      <c r="S36" s="84">
        <f t="shared" si="6"/>
        <v>0.19772482981054393</v>
      </c>
      <c r="T36" s="85">
        <f>分析係数表!F39</f>
        <v>0.70335864349932453</v>
      </c>
      <c r="U36" s="86">
        <f t="shared" si="7"/>
        <v>0.13907146808167897</v>
      </c>
      <c r="V36" s="87">
        <f>分析係数表!D39</f>
        <v>5.2871849815996644E-2</v>
      </c>
      <c r="W36" s="167">
        <f t="shared" si="8"/>
        <v>0</v>
      </c>
      <c r="X36" s="76">
        <f>分析係数表!E39</f>
        <v>6.683747146783435E-2</v>
      </c>
      <c r="Y36" s="166">
        <f t="shared" si="9"/>
        <v>0</v>
      </c>
    </row>
    <row r="37" spans="1:25" x14ac:dyDescent="0.2">
      <c r="A37" s="6" t="s">
        <v>25</v>
      </c>
      <c r="B37" s="5" t="s">
        <v>40</v>
      </c>
      <c r="C37" s="90"/>
      <c r="D37" s="76">
        <f>投入係数表!AA37</f>
        <v>9.2928166527274421E-5</v>
      </c>
      <c r="E37" s="77">
        <f t="shared" si="0"/>
        <v>9.2928166527274422E-3</v>
      </c>
      <c r="F37" s="76">
        <f>分析係数表!C40</f>
        <v>0.88524546011567695</v>
      </c>
      <c r="G37" s="77">
        <f t="shared" si="1"/>
        <v>8.2264237535143291E-3</v>
      </c>
      <c r="H37" s="77">
        <v>2.5519722086983158E-2</v>
      </c>
      <c r="I37" s="77">
        <f t="shared" si="2"/>
        <v>2.5519722086983158E-2</v>
      </c>
      <c r="J37" s="76">
        <f>分析係数表!G40</f>
        <v>0.51249383412021698</v>
      </c>
      <c r="K37" s="78">
        <f t="shared" si="3"/>
        <v>1.3078700218040385E-2</v>
      </c>
      <c r="L37" s="79"/>
      <c r="M37" s="80"/>
      <c r="N37" s="81">
        <f>分析係数表!H40</f>
        <v>3.2436684093541619E-2</v>
      </c>
      <c r="O37" s="82">
        <f t="shared" si="4"/>
        <v>0.48468082309749511</v>
      </c>
      <c r="P37" s="76">
        <f>分析係数表!C40</f>
        <v>0.88524546011567695</v>
      </c>
      <c r="Q37" s="82">
        <f t="shared" si="5"/>
        <v>0.42906149825218709</v>
      </c>
      <c r="R37" s="83">
        <v>0.43237051862946568</v>
      </c>
      <c r="S37" s="84">
        <f t="shared" si="6"/>
        <v>0.45789024071644885</v>
      </c>
      <c r="T37" s="85">
        <f>分析係数表!F40</f>
        <v>0.70839968994433089</v>
      </c>
      <c r="U37" s="86">
        <f t="shared" si="7"/>
        <v>0.32436930455206742</v>
      </c>
      <c r="V37" s="87">
        <f>分析係数表!D40</f>
        <v>9.1381861743358467E-2</v>
      </c>
      <c r="W37" s="167">
        <f t="shared" si="8"/>
        <v>0</v>
      </c>
      <c r="X37" s="76">
        <f>分析係数表!E40</f>
        <v>5.5943908110774432E-2</v>
      </c>
      <c r="Y37" s="166">
        <f t="shared" si="9"/>
        <v>0</v>
      </c>
    </row>
    <row r="38" spans="1:25" x14ac:dyDescent="0.2">
      <c r="A38" s="6" t="s">
        <v>26</v>
      </c>
      <c r="B38" s="5" t="s">
        <v>277</v>
      </c>
      <c r="C38" s="90"/>
      <c r="D38" s="76">
        <f>投入係数表!AA38</f>
        <v>3.2524858284546047E-4</v>
      </c>
      <c r="E38" s="77">
        <f t="shared" si="0"/>
        <v>3.2524858284546043E-2</v>
      </c>
      <c r="F38" s="76">
        <f>分析係数表!C41</f>
        <v>0.76732784646536523</v>
      </c>
      <c r="G38" s="77">
        <f t="shared" si="1"/>
        <v>2.4957229464071907E-2</v>
      </c>
      <c r="H38" s="77">
        <v>3.2362218946366719E-2</v>
      </c>
      <c r="I38" s="77">
        <f t="shared" si="2"/>
        <v>3.2362218946366719E-2</v>
      </c>
      <c r="J38" s="76">
        <f>分析係数表!G41</f>
        <v>0.44330293713737212</v>
      </c>
      <c r="K38" s="78">
        <f t="shared" si="3"/>
        <v>1.4346266711207079E-2</v>
      </c>
      <c r="L38" s="79"/>
      <c r="M38" s="80"/>
      <c r="N38" s="81">
        <f>分析係数表!H41</f>
        <v>5.3196318442225214E-2</v>
      </c>
      <c r="O38" s="82">
        <f t="shared" si="4"/>
        <v>0.79487888879084911</v>
      </c>
      <c r="P38" s="76">
        <f>分析係数表!C41</f>
        <v>0.76732784646536523</v>
      </c>
      <c r="Q38" s="82">
        <f t="shared" si="5"/>
        <v>0.60993270593666482</v>
      </c>
      <c r="R38" s="83">
        <v>0.62111299454695745</v>
      </c>
      <c r="S38" s="84">
        <f t="shared" si="6"/>
        <v>0.65347521349332416</v>
      </c>
      <c r="T38" s="85">
        <f>分析係数表!F41</f>
        <v>0.5479013319521201</v>
      </c>
      <c r="U38" s="86">
        <f t="shared" si="7"/>
        <v>0.35803993987068833</v>
      </c>
      <c r="V38" s="87">
        <f>分析係数表!D41</f>
        <v>0.13973379965121197</v>
      </c>
      <c r="W38" s="167">
        <f t="shared" si="8"/>
        <v>0</v>
      </c>
      <c r="X38" s="76">
        <f>分析係数表!E41</f>
        <v>0.13463978369439705</v>
      </c>
      <c r="Y38" s="166">
        <f t="shared" si="9"/>
        <v>0</v>
      </c>
    </row>
    <row r="39" spans="1:25" x14ac:dyDescent="0.2">
      <c r="A39" s="6" t="s">
        <v>51</v>
      </c>
      <c r="B39" s="5" t="s">
        <v>368</v>
      </c>
      <c r="C39" s="90"/>
      <c r="D39" s="76">
        <f>投入係数表!AA39</f>
        <v>9.339280735991079E-3</v>
      </c>
      <c r="E39" s="77">
        <f>$C$29*D39</f>
        <v>0.9339280735991079</v>
      </c>
      <c r="F39" s="76">
        <f>分析係数表!C42</f>
        <v>0.61896115066660296</v>
      </c>
      <c r="G39" s="77">
        <f>E39*F39</f>
        <v>0.57806519507474763</v>
      </c>
      <c r="H39" s="77">
        <v>0.66549064255594947</v>
      </c>
      <c r="I39" s="77">
        <f>C39+H39</f>
        <v>0.66549064255594947</v>
      </c>
      <c r="J39" s="76">
        <f>分析係数表!G42</f>
        <v>0.48521299417713759</v>
      </c>
      <c r="K39" s="78">
        <f>I39*J39</f>
        <v>0.32290470727143944</v>
      </c>
      <c r="L39" s="79"/>
      <c r="M39" s="80"/>
      <c r="N39" s="81">
        <f>分析係数表!H42</f>
        <v>1.2030804871176784E-2</v>
      </c>
      <c r="O39" s="82">
        <f t="shared" si="4"/>
        <v>0.17976869616732286</v>
      </c>
      <c r="P39" s="76">
        <f>分析係数表!C42</f>
        <v>0.61896115066660296</v>
      </c>
      <c r="Q39" s="82">
        <f>O39*P39</f>
        <v>0.11126983903356109</v>
      </c>
      <c r="R39" s="83">
        <v>0.12021322238614131</v>
      </c>
      <c r="S39" s="84">
        <f>I39+R39</f>
        <v>0.78570386494209077</v>
      </c>
      <c r="T39" s="85">
        <f>分析係数表!F42</f>
        <v>0.55654305853509045</v>
      </c>
      <c r="U39" s="86">
        <f>S39*T39</f>
        <v>0.43727803209771282</v>
      </c>
      <c r="V39" s="87">
        <f>分析係数表!D42</f>
        <v>0.22065583818571866</v>
      </c>
      <c r="W39" s="167">
        <f>ROUND(S39*V39,0)</f>
        <v>0</v>
      </c>
      <c r="X39" s="76">
        <f>分析係数表!E42</f>
        <v>0.18349678210235978</v>
      </c>
      <c r="Y39" s="166">
        <f>ROUND(S39*X39,0)</f>
        <v>0</v>
      </c>
    </row>
    <row r="40" spans="1:25" x14ac:dyDescent="0.2">
      <c r="A40" s="6" t="s">
        <v>195</v>
      </c>
      <c r="B40" s="5" t="s">
        <v>41</v>
      </c>
      <c r="C40" s="90"/>
      <c r="D40" s="76">
        <f>投入係数表!AA40</f>
        <v>0.13493169779760245</v>
      </c>
      <c r="E40" s="77">
        <f>$C$29*D40</f>
        <v>13.493169779760244</v>
      </c>
      <c r="F40" s="76">
        <f>分析係数表!C43</f>
        <v>0.5789580681381028</v>
      </c>
      <c r="G40" s="77">
        <f>E40*F40</f>
        <v>7.8119795087494213</v>
      </c>
      <c r="H40" s="77">
        <v>10.449020139731136</v>
      </c>
      <c r="I40" s="77">
        <f>C40+H40</f>
        <v>10.449020139731136</v>
      </c>
      <c r="J40" s="76">
        <f>分析係数表!G43</f>
        <v>0.34272082878953108</v>
      </c>
      <c r="K40" s="78">
        <f>I40*J40</f>
        <v>3.581096842327157</v>
      </c>
      <c r="L40" s="79"/>
      <c r="M40" s="80"/>
      <c r="N40" s="81">
        <f>分析係数表!H43</f>
        <v>3.3445512318817892E-2</v>
      </c>
      <c r="O40" s="82">
        <f t="shared" si="4"/>
        <v>0.49975510421639174</v>
      </c>
      <c r="P40" s="76">
        <f>分析係数表!C43</f>
        <v>0.5789580681381028</v>
      </c>
      <c r="Q40" s="82">
        <f>O40*P40</f>
        <v>0.28933724967927837</v>
      </c>
      <c r="R40" s="83">
        <v>0.69971891695099908</v>
      </c>
      <c r="S40" s="84">
        <f>I40+R40</f>
        <v>11.148739056682135</v>
      </c>
      <c r="T40" s="85">
        <f>分析係数表!F43</f>
        <v>0.5990685205379862</v>
      </c>
      <c r="U40" s="86">
        <f>S40*T40</f>
        <v>6.6788586125506306</v>
      </c>
      <c r="V40" s="87">
        <f>分析係数表!D43</f>
        <v>0.10839694656488549</v>
      </c>
      <c r="W40" s="167">
        <f>ROUND(S40*V40,0)</f>
        <v>1</v>
      </c>
      <c r="X40" s="76">
        <f>分析係数表!E43</f>
        <v>8.9508360596146849E-2</v>
      </c>
      <c r="Y40" s="166">
        <f>ROUND(S40*X40,0)</f>
        <v>1</v>
      </c>
    </row>
    <row r="41" spans="1:25" x14ac:dyDescent="0.2">
      <c r="A41" s="6" t="s">
        <v>341</v>
      </c>
      <c r="B41" s="5" t="s">
        <v>42</v>
      </c>
      <c r="C41" s="90"/>
      <c r="D41" s="76">
        <f>投入係数表!AA41</f>
        <v>2.7878449958182325E-4</v>
      </c>
      <c r="E41" s="77">
        <f>$C$29*D41</f>
        <v>2.7878449958182325E-2</v>
      </c>
      <c r="F41" s="76">
        <f>分析係数表!C44</f>
        <v>0.63630612597919289</v>
      </c>
      <c r="G41" s="77">
        <f>E41*F41</f>
        <v>1.7739228491195788E-2</v>
      </c>
      <c r="H41" s="77">
        <v>4.0473133861866864E-2</v>
      </c>
      <c r="I41" s="77">
        <f>C41+H41</f>
        <v>4.0473133861866864E-2</v>
      </c>
      <c r="J41" s="76">
        <f>分析係数表!G44</f>
        <v>0.27264053101016389</v>
      </c>
      <c r="K41" s="78">
        <f>I41*J41</f>
        <v>1.1034616707744827E-2</v>
      </c>
      <c r="L41" s="79"/>
      <c r="M41" s="80"/>
      <c r="N41" s="81">
        <f>分析係数表!H44</f>
        <v>0.11349043608928404</v>
      </c>
      <c r="O41" s="82">
        <f t="shared" si="4"/>
        <v>1.6958156949341217</v>
      </c>
      <c r="P41" s="76">
        <f>分析係数表!C44</f>
        <v>0.63630612597919289</v>
      </c>
      <c r="Q41" s="82">
        <f>O41*P41</f>
        <v>1.0790579152182438</v>
      </c>
      <c r="R41" s="83">
        <v>1.100231052943502</v>
      </c>
      <c r="S41" s="84">
        <f>I41+R41</f>
        <v>1.1407041868053689</v>
      </c>
      <c r="T41" s="85">
        <f>分析係数表!F44</f>
        <v>0.52896909354905619</v>
      </c>
      <c r="U41" s="86">
        <f>S41*T41</f>
        <v>0.60339725970204927</v>
      </c>
      <c r="V41" s="87">
        <f>分析係数表!D44</f>
        <v>0.14712715204314458</v>
      </c>
      <c r="W41" s="167">
        <f>ROUND(S41*V41,0)</f>
        <v>0</v>
      </c>
      <c r="X41" s="76">
        <f>分析係数表!E44</f>
        <v>0.10673719145405518</v>
      </c>
      <c r="Y41" s="166">
        <f>ROUND(S41*X41,0)</f>
        <v>0</v>
      </c>
    </row>
    <row r="42" spans="1:25" x14ac:dyDescent="0.2">
      <c r="A42" s="6" t="s">
        <v>342</v>
      </c>
      <c r="B42" s="5" t="s">
        <v>279</v>
      </c>
      <c r="C42" s="90"/>
      <c r="D42" s="76">
        <f>投入係数表!AA42</f>
        <v>1.1616020815909303E-3</v>
      </c>
      <c r="E42" s="77">
        <f>$C$29*D42</f>
        <v>0.11616020815909303</v>
      </c>
      <c r="F42" s="76">
        <f>分析係数表!C45</f>
        <v>1</v>
      </c>
      <c r="G42" s="77">
        <f>E42*F42</f>
        <v>0.11616020815909303</v>
      </c>
      <c r="H42" s="77">
        <v>0.18560915229454461</v>
      </c>
      <c r="I42" s="77">
        <f>C42+H42</f>
        <v>0.18560915229454461</v>
      </c>
      <c r="J42" s="76">
        <f>分析係数表!G45</f>
        <v>0</v>
      </c>
      <c r="K42" s="78">
        <f>I42*J42</f>
        <v>0</v>
      </c>
      <c r="L42" s="79"/>
      <c r="M42" s="80"/>
      <c r="N42" s="81">
        <f>分析係数表!H45</f>
        <v>0</v>
      </c>
      <c r="O42" s="82">
        <f t="shared" si="4"/>
        <v>0</v>
      </c>
      <c r="P42" s="76">
        <f>分析係数表!C45</f>
        <v>1</v>
      </c>
      <c r="Q42" s="82">
        <f>O42*P42</f>
        <v>0</v>
      </c>
      <c r="R42" s="83">
        <v>2.131916124178173E-2</v>
      </c>
      <c r="S42" s="84">
        <f>I42+R42</f>
        <v>0.20692831353632635</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1.0129170151472912E-2</v>
      </c>
      <c r="E43" s="77">
        <f>$C$29*D43</f>
        <v>1.0129170151472913</v>
      </c>
      <c r="F43" s="76">
        <f>分析係数表!C46</f>
        <v>0.4351527731358511</v>
      </c>
      <c r="G43" s="77">
        <f>E43*F43</f>
        <v>0.4407736480978327</v>
      </c>
      <c r="H43" s="77">
        <v>0.57486615106397065</v>
      </c>
      <c r="I43" s="77">
        <f>C43+H43</f>
        <v>0.57486615106397065</v>
      </c>
      <c r="J43" s="76">
        <f>分析係数表!G46</f>
        <v>9.2768120033880526E-3</v>
      </c>
      <c r="K43" s="78">
        <f>I43*J43</f>
        <v>5.3329252105317323E-3</v>
      </c>
      <c r="L43" s="79"/>
      <c r="M43" s="80"/>
      <c r="N43" s="81">
        <f>分析係数表!H46</f>
        <v>2.189916413611746E-2</v>
      </c>
      <c r="O43" s="82">
        <f t="shared" si="4"/>
        <v>0.32722533746147936</v>
      </c>
      <c r="P43" s="76">
        <f>分析係数表!C46</f>
        <v>0.4351527731358511</v>
      </c>
      <c r="Q43" s="82">
        <f>O43*P43</f>
        <v>0.14239301303667745</v>
      </c>
      <c r="R43" s="83">
        <v>0.16953865709458726</v>
      </c>
      <c r="S43" s="84">
        <f>I43+R43</f>
        <v>0.74440480815855792</v>
      </c>
      <c r="T43" s="85">
        <f>分析係数表!F46</f>
        <v>0.31347557778405194</v>
      </c>
      <c r="U43" s="86">
        <f>S43*T43</f>
        <v>0.2333527273427303</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92">
        <f>投入係数表!AA44</f>
        <v>0.5032989499117182</v>
      </c>
      <c r="E44" s="91">
        <f>SUM(E5:E43)</f>
        <v>50.329894991171813</v>
      </c>
      <c r="F44" s="92">
        <f>分析係数表!C47</f>
        <v>0.50215200620282352</v>
      </c>
      <c r="G44" s="91">
        <f>SUM(G5:G43)</f>
        <v>32.118125295895986</v>
      </c>
      <c r="H44" s="91">
        <f>SUM(H5:H43)</f>
        <v>41.295987654833048</v>
      </c>
      <c r="I44" s="91">
        <f>SUM(I5:I43)</f>
        <v>141.295987654833</v>
      </c>
      <c r="J44" s="92">
        <f>分析係数表!G47</f>
        <v>0.20854392305328981</v>
      </c>
      <c r="K44" s="93">
        <f>SUM(K5:K43)</f>
        <v>23.818862711338166</v>
      </c>
      <c r="L44" s="94">
        <f>最終需要_まとめ!$L$33</f>
        <v>0.62733333333333341</v>
      </c>
      <c r="M44" s="91">
        <f>K44*L44</f>
        <v>14.942366540912811</v>
      </c>
      <c r="N44" s="95">
        <f>分析係数表!H47</f>
        <v>1</v>
      </c>
      <c r="O44" s="96">
        <f>SUM(O5:O43)</f>
        <v>14.942366540912815</v>
      </c>
      <c r="P44" s="92">
        <f>分析係数表!C47</f>
        <v>0.50215200620282352</v>
      </c>
      <c r="Q44" s="96">
        <f>SUM(Q5:Q43)</f>
        <v>8.9796790704499916</v>
      </c>
      <c r="R44" s="91">
        <f>SUM(R5:R43)</f>
        <v>10.876922452178622</v>
      </c>
      <c r="S44" s="97">
        <f>SUM(S5:S43)</f>
        <v>152.17291010701166</v>
      </c>
      <c r="T44" s="98">
        <f>分析係数表!F47</f>
        <v>0.44541069554230517</v>
      </c>
      <c r="U44" s="99">
        <f>SUM(U5:U43)</f>
        <v>76.225060391207364</v>
      </c>
      <c r="V44" s="100">
        <f>分析係数表!D47</f>
        <v>5.4742347785855433E-2</v>
      </c>
      <c r="W44" s="164">
        <f>SUM(W5:W43)</f>
        <v>3</v>
      </c>
      <c r="X44" s="92">
        <f>分析係数表!E47</f>
        <v>4.5721861365849166E-2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282</v>
      </c>
      <c r="S2" s="3" t="s">
        <v>153</v>
      </c>
      <c r="U2" s="64" t="s">
        <v>210</v>
      </c>
      <c r="W2" s="3" t="s">
        <v>130</v>
      </c>
      <c r="Y2" s="3" t="s">
        <v>154</v>
      </c>
    </row>
    <row r="3" spans="1:25" ht="44" x14ac:dyDescent="0.2">
      <c r="B3" s="65"/>
      <c r="C3" s="66" t="s">
        <v>228</v>
      </c>
      <c r="D3" s="66" t="s">
        <v>317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8.4659786601364306E-2</v>
      </c>
      <c r="G5" s="77">
        <f t="shared" ref="G5:G38" si="1">E5*F5</f>
        <v>0</v>
      </c>
      <c r="H5" s="77">
        <f t="array" ref="H5:H43">MMULT(逆行列係数!C5:AO43,'26'!G5:G43)</f>
        <v>4.0626655717618357E-4</v>
      </c>
      <c r="I5" s="77">
        <f t="shared" ref="I5:I38" si="2">C5+H5</f>
        <v>4.0626655717618357E-4</v>
      </c>
      <c r="J5" s="76">
        <f>分析係数表!G8</f>
        <v>0.11977611940298508</v>
      </c>
      <c r="K5" s="78">
        <f t="shared" ref="K5:K38" si="3">I5*J5</f>
        <v>4.866103166177423E-5</v>
      </c>
      <c r="L5" s="79" t="s">
        <v>185</v>
      </c>
      <c r="M5" s="80" t="s">
        <v>185</v>
      </c>
      <c r="N5" s="81">
        <f>分析係数表!H8</f>
        <v>1.0788748708637261E-2</v>
      </c>
      <c r="O5" s="82">
        <f t="shared" ref="O5:O43" si="4">$M$44*N5</f>
        <v>0.38079730328972977</v>
      </c>
      <c r="P5" s="76">
        <f>分析係数表!C8</f>
        <v>8.4659786601364306E-2</v>
      </c>
      <c r="Q5" s="82">
        <f t="shared" ref="Q5:Q38" si="5">O5*P5</f>
        <v>3.2238218434883524E-2</v>
      </c>
      <c r="R5" s="83">
        <f t="array" ref="R5:R43">MMULT(逆行列係数!C5:AO43,'26'!Q5:Q43)</f>
        <v>4.1852681225356278E-2</v>
      </c>
      <c r="S5" s="84">
        <f t="shared" ref="S5:S38" si="6">I5+R5</f>
        <v>4.2258947782532461E-2</v>
      </c>
      <c r="T5" s="85">
        <f>分析係数表!F8</f>
        <v>0.4513681592039801</v>
      </c>
      <c r="U5" s="86">
        <f t="shared" ref="U5:U38" si="7">S5*T5</f>
        <v>1.9074343470498793E-2</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投入係数表!AB6</f>
        <v>0</v>
      </c>
      <c r="E6" s="77">
        <f t="shared" si="0"/>
        <v>0</v>
      </c>
      <c r="F6" s="76">
        <f>分析係数表!C9</f>
        <v>0.31916038751345532</v>
      </c>
      <c r="G6" s="77">
        <f t="shared" si="1"/>
        <v>0</v>
      </c>
      <c r="H6" s="77">
        <v>3.9112512269716621E-4</v>
      </c>
      <c r="I6" s="77">
        <f t="shared" si="2"/>
        <v>3.9112512269716621E-4</v>
      </c>
      <c r="J6" s="76">
        <f>分析係数表!G9</f>
        <v>0.24726134585289514</v>
      </c>
      <c r="K6" s="78">
        <f t="shared" si="3"/>
        <v>9.6710124234980065E-5</v>
      </c>
      <c r="L6" s="79"/>
      <c r="M6" s="80"/>
      <c r="N6" s="81">
        <f>分析係数表!H9</f>
        <v>5.7211282597126128E-4</v>
      </c>
      <c r="O6" s="82">
        <f t="shared" si="4"/>
        <v>2.0193168567630933E-2</v>
      </c>
      <c r="P6" s="76">
        <f>分析係数表!C9</f>
        <v>0.31916038751345532</v>
      </c>
      <c r="Q6" s="82">
        <f t="shared" si="5"/>
        <v>6.4448595051696143E-3</v>
      </c>
      <c r="R6" s="83">
        <v>7.8331638144339688E-3</v>
      </c>
      <c r="S6" s="84">
        <f t="shared" si="6"/>
        <v>8.2242889371311346E-3</v>
      </c>
      <c r="T6" s="85">
        <f>分析係数表!F9</f>
        <v>0.67449139280125192</v>
      </c>
      <c r="U6" s="86">
        <f t="shared" si="7"/>
        <v>5.5472121000055066E-3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投入係数表!AB7</f>
        <v>0</v>
      </c>
      <c r="E7" s="77">
        <f t="shared" si="0"/>
        <v>0</v>
      </c>
      <c r="F7" s="76">
        <f>分析係数表!C10</f>
        <v>0.62166360683519284</v>
      </c>
      <c r="G7" s="77">
        <f t="shared" si="1"/>
        <v>0</v>
      </c>
      <c r="H7" s="77">
        <v>7.3604846170562512E-4</v>
      </c>
      <c r="I7" s="77">
        <f t="shared" si="2"/>
        <v>7.3604846170562512E-4</v>
      </c>
      <c r="J7" s="76">
        <f>分析係数表!G10</f>
        <v>0.1793598233995585</v>
      </c>
      <c r="K7" s="78">
        <f t="shared" si="3"/>
        <v>1.3201752210503762E-4</v>
      </c>
      <c r="L7" s="79"/>
      <c r="M7" s="80"/>
      <c r="N7" s="81">
        <f>分析係数表!H10</f>
        <v>1.0737876843126819E-3</v>
      </c>
      <c r="O7" s="82">
        <f t="shared" si="4"/>
        <v>3.7900174110519345E-2</v>
      </c>
      <c r="P7" s="76">
        <f>分析係数表!C10</f>
        <v>0.62166360683519284</v>
      </c>
      <c r="Q7" s="82">
        <f t="shared" si="5"/>
        <v>2.3561158937227253E-2</v>
      </c>
      <c r="R7" s="83">
        <v>3.7254761264334177E-2</v>
      </c>
      <c r="S7" s="84">
        <f t="shared" si="6"/>
        <v>3.7990809726039805E-2</v>
      </c>
      <c r="T7" s="85">
        <f>分析係数表!F10</f>
        <v>0.51894775570272256</v>
      </c>
      <c r="U7" s="86">
        <f t="shared" si="7"/>
        <v>1.9715245444657522E-2</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投入係数表!AB8</f>
        <v>0</v>
      </c>
      <c r="E8" s="77">
        <f t="shared" si="0"/>
        <v>0</v>
      </c>
      <c r="F8" s="76">
        <f>分析係数表!C11</f>
        <v>1.1338376983330734E-2</v>
      </c>
      <c r="G8" s="77">
        <f t="shared" si="1"/>
        <v>0</v>
      </c>
      <c r="H8" s="77">
        <v>3.6057195770079598E-2</v>
      </c>
      <c r="I8" s="77">
        <f t="shared" si="2"/>
        <v>3.6057195770079598E-2</v>
      </c>
      <c r="J8" s="76">
        <f>分析係数表!G11</f>
        <v>0.33809183916250296</v>
      </c>
      <c r="K8" s="78">
        <f t="shared" si="3"/>
        <v>1.2190643632948634E-2</v>
      </c>
      <c r="L8" s="79"/>
      <c r="M8" s="80"/>
      <c r="N8" s="81">
        <f>分析係数表!H11</f>
        <v>-1.9566102119400181E-5</v>
      </c>
      <c r="O8" s="82">
        <f t="shared" si="4"/>
        <v>-6.9060084020625633E-4</v>
      </c>
      <c r="P8" s="76">
        <f>分析係数表!C11</f>
        <v>1.1338376983330734E-2</v>
      </c>
      <c r="Q8" s="82">
        <f t="shared" si="5"/>
        <v>-7.8302926712634819E-6</v>
      </c>
      <c r="R8" s="83">
        <v>5.2947446890796359E-3</v>
      </c>
      <c r="S8" s="84">
        <f t="shared" si="6"/>
        <v>4.1351940459159235E-2</v>
      </c>
      <c r="T8" s="85">
        <f>分析係数表!F11</f>
        <v>0.55864858434451581</v>
      </c>
      <c r="U8" s="86">
        <f t="shared" si="7"/>
        <v>2.3101202997408015E-2</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投入係数表!AB9</f>
        <v>0</v>
      </c>
      <c r="E9" s="77">
        <f t="shared" si="0"/>
        <v>0</v>
      </c>
      <c r="F9" s="76">
        <f>分析係数表!C12</f>
        <v>8.477574226152873E-2</v>
      </c>
      <c r="G9" s="77">
        <f t="shared" si="1"/>
        <v>0</v>
      </c>
      <c r="H9" s="77">
        <v>6.7771557147842736E-4</v>
      </c>
      <c r="I9" s="77">
        <f t="shared" si="2"/>
        <v>6.7771557147842736E-4</v>
      </c>
      <c r="J9" s="76">
        <f>分析係数表!G12</f>
        <v>0.1365084958708076</v>
      </c>
      <c r="K9" s="78">
        <f t="shared" si="3"/>
        <v>9.2513933290744912E-5</v>
      </c>
      <c r="L9" s="79"/>
      <c r="M9" s="80"/>
      <c r="N9" s="81">
        <f>分析係数表!H12</f>
        <v>8.9702751776602072E-2</v>
      </c>
      <c r="O9" s="82">
        <f t="shared" si="4"/>
        <v>3.1661286120096026</v>
      </c>
      <c r="P9" s="76">
        <f>分析係数表!C12</f>
        <v>8.477574226152873E-2</v>
      </c>
      <c r="Q9" s="82">
        <f t="shared" si="5"/>
        <v>0.26841090317857774</v>
      </c>
      <c r="R9" s="83">
        <v>0.30451835882652017</v>
      </c>
      <c r="S9" s="84">
        <f t="shared" si="6"/>
        <v>0.30519607439799862</v>
      </c>
      <c r="T9" s="85">
        <f>分析係数表!F12</f>
        <v>0.34033278686012841</v>
      </c>
      <c r="U9" s="86">
        <f t="shared" si="7"/>
        <v>0.10386823053864196</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投入係数表!AB10</f>
        <v>1.9983763192406171E-3</v>
      </c>
      <c r="E10" s="77">
        <f t="shared" si="0"/>
        <v>0.1998376319240617</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0.50259166746850503</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投入係数表!AB11</f>
        <v>3.5596078186473489E-3</v>
      </c>
      <c r="E11" s="77">
        <f t="shared" si="0"/>
        <v>0.3559607818647349</v>
      </c>
      <c r="F11" s="76">
        <f>分析係数表!C14</f>
        <v>0.10751143043762246</v>
      </c>
      <c r="G11" s="77">
        <f t="shared" si="1"/>
        <v>3.826985283797215E-2</v>
      </c>
      <c r="H11" s="77">
        <v>8.7332004880556424E-2</v>
      </c>
      <c r="I11" s="77">
        <f t="shared" si="2"/>
        <v>8.7332004880556424E-2</v>
      </c>
      <c r="J11" s="76">
        <f>分析係数表!G14</f>
        <v>0.16229985443959244</v>
      </c>
      <c r="K11" s="78">
        <f t="shared" si="3"/>
        <v>1.4173971680032085E-2</v>
      </c>
      <c r="L11" s="79"/>
      <c r="M11" s="80"/>
      <c r="N11" s="81">
        <f>分析係数表!H14</f>
        <v>1.1512694487055067E-3</v>
      </c>
      <c r="O11" s="82">
        <f t="shared" si="4"/>
        <v>4.063495343773612E-2</v>
      </c>
      <c r="P11" s="76">
        <f>分析係数表!C14</f>
        <v>0.10751143043762246</v>
      </c>
      <c r="Q11" s="82">
        <f t="shared" si="5"/>
        <v>4.3687219698571944E-3</v>
      </c>
      <c r="R11" s="83">
        <v>2.5879756751691609E-2</v>
      </c>
      <c r="S11" s="84">
        <f t="shared" si="6"/>
        <v>0.11321176163224803</v>
      </c>
      <c r="T11" s="85">
        <f>分析係数表!F14</f>
        <v>0.30163027656477437</v>
      </c>
      <c r="U11" s="86">
        <f t="shared" si="7"/>
        <v>3.4148094971520285E-2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投入係数表!AB12</f>
        <v>1.480047461437582E-2</v>
      </c>
      <c r="E12" s="77">
        <f t="shared" si="0"/>
        <v>1.480047461437582</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0.29027334515549363</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投入係数表!AB13</f>
        <v>1.1990257915443702E-2</v>
      </c>
      <c r="E13" s="77">
        <f t="shared" si="0"/>
        <v>1.1990257915443703</v>
      </c>
      <c r="F13" s="76">
        <f>分析係数表!C16</f>
        <v>7.3204631810756426E-2</v>
      </c>
      <c r="G13" s="77">
        <f t="shared" si="1"/>
        <v>8.7774241601606406E-2</v>
      </c>
      <c r="H13" s="77">
        <v>0.13097248039992859</v>
      </c>
      <c r="I13" s="77">
        <f t="shared" si="2"/>
        <v>0.13097248039992859</v>
      </c>
      <c r="J13" s="76">
        <f>分析係数表!G16</f>
        <v>3.3405954974582423E-2</v>
      </c>
      <c r="K13" s="78">
        <f t="shared" si="3"/>
        <v>4.3752607831493932E-3</v>
      </c>
      <c r="L13" s="79"/>
      <c r="M13" s="80"/>
      <c r="N13" s="81">
        <f>分析係数表!H16</f>
        <v>1.6620229784303289E-2</v>
      </c>
      <c r="O13" s="82">
        <f t="shared" si="4"/>
        <v>0.58662397770480235</v>
      </c>
      <c r="P13" s="76">
        <f>分析係数表!C16</f>
        <v>7.3204631810756426E-2</v>
      </c>
      <c r="Q13" s="82">
        <f t="shared" si="5"/>
        <v>4.294359229924144E-2</v>
      </c>
      <c r="R13" s="83">
        <v>5.4832090249147258E-2</v>
      </c>
      <c r="S13" s="84">
        <f t="shared" si="6"/>
        <v>0.18580457064907585</v>
      </c>
      <c r="T13" s="85">
        <f>分析係数表!F16</f>
        <v>0.2888106809675437</v>
      </c>
      <c r="U13" s="86">
        <f t="shared" si="7"/>
        <v>5.366234457604168E-2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投入係数表!AB14</f>
        <v>1.4113532754636858E-2</v>
      </c>
      <c r="E14" s="77">
        <f t="shared" si="0"/>
        <v>1.4113532754636857</v>
      </c>
      <c r="F14" s="76">
        <f>分析係数表!C17</f>
        <v>9.4677137870855188E-2</v>
      </c>
      <c r="G14" s="77">
        <f t="shared" si="1"/>
        <v>0.13362288864555844</v>
      </c>
      <c r="H14" s="77">
        <v>0.15577240184517457</v>
      </c>
      <c r="I14" s="77">
        <f t="shared" si="2"/>
        <v>0.15577240184517457</v>
      </c>
      <c r="J14" s="76">
        <f>分析係数表!G17</f>
        <v>0.22277835489659081</v>
      </c>
      <c r="K14" s="78">
        <f t="shared" si="3"/>
        <v>3.4702719421358656E-2</v>
      </c>
      <c r="L14" s="79"/>
      <c r="M14" s="80"/>
      <c r="N14" s="81">
        <f>分析係数表!H17</f>
        <v>2.9857871834204678E-3</v>
      </c>
      <c r="O14" s="82">
        <f t="shared" si="4"/>
        <v>0.10538568821547471</v>
      </c>
      <c r="P14" s="76">
        <f>分析係数表!C17</f>
        <v>9.4677137870855188E-2</v>
      </c>
      <c r="Q14" s="82">
        <f t="shared" si="5"/>
        <v>9.977615332791458E-3</v>
      </c>
      <c r="R14" s="83">
        <v>2.3733236822717444E-2</v>
      </c>
      <c r="S14" s="84">
        <f t="shared" si="6"/>
        <v>0.17950563866789201</v>
      </c>
      <c r="T14" s="85">
        <f>分析係数表!F17</f>
        <v>0.35642648030975543</v>
      </c>
      <c r="U14" s="86">
        <f t="shared" si="7"/>
        <v>6.3980562986151485E-2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投入係数表!AB15</f>
        <v>4.9959407981015427E-4</v>
      </c>
      <c r="E15" s="77">
        <f t="shared" si="0"/>
        <v>4.9959407981015426E-2</v>
      </c>
      <c r="F15" s="76">
        <f>分析係数表!C18</f>
        <v>9.0734209682590605E-2</v>
      </c>
      <c r="G15" s="77">
        <f t="shared" si="1"/>
        <v>4.5330273993675445E-3</v>
      </c>
      <c r="H15" s="77">
        <v>9.3615524798960296E-3</v>
      </c>
      <c r="I15" s="77">
        <f t="shared" si="2"/>
        <v>9.3615524798960296E-3</v>
      </c>
      <c r="J15" s="76">
        <f>分析係数表!G18</f>
        <v>0.21565293431791682</v>
      </c>
      <c r="K15" s="78">
        <f t="shared" si="3"/>
        <v>2.0188462620607498E-3</v>
      </c>
      <c r="L15" s="79"/>
      <c r="M15" s="80"/>
      <c r="N15" s="81">
        <f>分析係数表!H18</f>
        <v>4.3984597564411608E-4</v>
      </c>
      <c r="O15" s="82">
        <f t="shared" si="4"/>
        <v>1.5524706887836642E-2</v>
      </c>
      <c r="P15" s="76">
        <f>分析係数表!C18</f>
        <v>9.0734209682590605E-2</v>
      </c>
      <c r="Q15" s="82">
        <f t="shared" si="5"/>
        <v>1.4086220100217285E-3</v>
      </c>
      <c r="R15" s="83">
        <v>4.0755377010216918E-3</v>
      </c>
      <c r="S15" s="84">
        <f t="shared" si="6"/>
        <v>1.3437090180917721E-2</v>
      </c>
      <c r="T15" s="85">
        <f>分析係数表!F18</f>
        <v>0.45924018655266224</v>
      </c>
      <c r="U15" s="86">
        <f t="shared" si="7"/>
        <v>6.1708518014095999E-3</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投入係数表!AB16</f>
        <v>0</v>
      </c>
      <c r="E16" s="77">
        <f t="shared" si="0"/>
        <v>0</v>
      </c>
      <c r="F16" s="76">
        <f>分析係数表!C19</f>
        <v>0.38367313932924796</v>
      </c>
      <c r="G16" s="77">
        <f t="shared" si="1"/>
        <v>0</v>
      </c>
      <c r="H16" s="77">
        <v>1.4665266009335477E-2</v>
      </c>
      <c r="I16" s="77">
        <f t="shared" si="2"/>
        <v>1.4665266009335477E-2</v>
      </c>
      <c r="J16" s="76">
        <f>分析係数表!G19</f>
        <v>5.766363928853338E-2</v>
      </c>
      <c r="K16" s="78">
        <f t="shared" si="3"/>
        <v>8.456526092327103E-4</v>
      </c>
      <c r="L16" s="79"/>
      <c r="M16" s="80"/>
      <c r="N16" s="81">
        <f>分析係数表!H19</f>
        <v>-1.1191810412296904E-4</v>
      </c>
      <c r="O16" s="82">
        <f t="shared" si="4"/>
        <v>-3.9502368059797866E-3</v>
      </c>
      <c r="P16" s="76">
        <f>分析係数表!C19</f>
        <v>0.38367313932924796</v>
      </c>
      <c r="Q16" s="82">
        <f t="shared" si="5"/>
        <v>-1.5155997564442062E-3</v>
      </c>
      <c r="R16" s="83">
        <v>1.3528511569662451E-2</v>
      </c>
      <c r="S16" s="84">
        <f t="shared" si="6"/>
        <v>2.8193777578997929E-2</v>
      </c>
      <c r="T16" s="85">
        <f>分析係数表!F19</f>
        <v>0.24005843022564122</v>
      </c>
      <c r="U16" s="86">
        <f t="shared" si="7"/>
        <v>6.7681539877451225E-3</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投入係数表!AB17</f>
        <v>0</v>
      </c>
      <c r="E17" s="77">
        <f t="shared" si="0"/>
        <v>0</v>
      </c>
      <c r="F17" s="76">
        <f>分析係数表!C20</f>
        <v>5.6760594962254274E-2</v>
      </c>
      <c r="G17" s="77">
        <f t="shared" si="1"/>
        <v>0</v>
      </c>
      <c r="H17" s="77">
        <v>1.5354881809263022E-3</v>
      </c>
      <c r="I17" s="77">
        <f t="shared" si="2"/>
        <v>1.5354881809263022E-3</v>
      </c>
      <c r="J17" s="76">
        <f>分析係数表!G20</f>
        <v>0.10000544691976687</v>
      </c>
      <c r="K17" s="78">
        <f t="shared" si="3"/>
        <v>1.535571817735547E-4</v>
      </c>
      <c r="L17" s="79"/>
      <c r="M17" s="80"/>
      <c r="N17" s="81">
        <f>分析係数表!H20</f>
        <v>5.4785085934320511E-4</v>
      </c>
      <c r="O17" s="82">
        <f t="shared" si="4"/>
        <v>1.9336823525775176E-2</v>
      </c>
      <c r="P17" s="76">
        <f>分析係数表!C20</f>
        <v>5.6760594962254274E-2</v>
      </c>
      <c r="Q17" s="82">
        <f t="shared" si="5"/>
        <v>1.0975696080031145E-3</v>
      </c>
      <c r="R17" s="83">
        <v>3.6695039871762376E-3</v>
      </c>
      <c r="S17" s="84">
        <f t="shared" si="6"/>
        <v>5.20499216810254E-3</v>
      </c>
      <c r="T17" s="85">
        <f>分析係数表!F20</f>
        <v>0.22277901846505802</v>
      </c>
      <c r="U17" s="86">
        <f t="shared" si="7"/>
        <v>1.1595630463281982E-3</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投入係数表!AB18</f>
        <v>1.8734777992880785E-4</v>
      </c>
      <c r="E18" s="77">
        <f t="shared" si="0"/>
        <v>1.8734777992880786E-2</v>
      </c>
      <c r="F18" s="76">
        <f>分析係数表!C21</f>
        <v>0.13737850556345566</v>
      </c>
      <c r="G18" s="77">
        <f t="shared" si="1"/>
        <v>2.5737558027250796E-3</v>
      </c>
      <c r="H18" s="77">
        <v>1.5697769506024119E-2</v>
      </c>
      <c r="I18" s="77">
        <f t="shared" si="2"/>
        <v>1.5697769506024119E-2</v>
      </c>
      <c r="J18" s="76">
        <f>分析係数表!G21</f>
        <v>0.2851571527617287</v>
      </c>
      <c r="K18" s="78">
        <f t="shared" si="3"/>
        <v>4.476331257047726E-3</v>
      </c>
      <c r="L18" s="79"/>
      <c r="M18" s="80"/>
      <c r="N18" s="81">
        <f>分析係数表!H21</f>
        <v>9.156935791879285E-4</v>
      </c>
      <c r="O18" s="82">
        <f t="shared" si="4"/>
        <v>3.2320119321652796E-2</v>
      </c>
      <c r="P18" s="76">
        <f>分析係数表!C21</f>
        <v>0.13737850556345566</v>
      </c>
      <c r="Q18" s="82">
        <f t="shared" si="5"/>
        <v>4.4400896920412294E-3</v>
      </c>
      <c r="R18" s="83">
        <v>1.3664175422089746E-2</v>
      </c>
      <c r="S18" s="84">
        <f t="shared" si="6"/>
        <v>2.9361944928113864E-2</v>
      </c>
      <c r="T18" s="85">
        <f>分析係数表!F21</f>
        <v>0.4258002079963023</v>
      </c>
      <c r="U18" s="86">
        <f t="shared" si="7"/>
        <v>1.2502322257566856E-2</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投入係数表!AB19</f>
        <v>0</v>
      </c>
      <c r="E19" s="77">
        <f t="shared" si="0"/>
        <v>0</v>
      </c>
      <c r="F19" s="76">
        <f>分析係数表!C22</f>
        <v>5.5142937219730959E-2</v>
      </c>
      <c r="G19" s="77">
        <f t="shared" si="1"/>
        <v>0</v>
      </c>
      <c r="H19" s="77">
        <v>4.0637866328202439E-3</v>
      </c>
      <c r="I19" s="77">
        <f t="shared" si="2"/>
        <v>4.0637866328202439E-3</v>
      </c>
      <c r="J19" s="76">
        <f>分析係数表!G22</f>
        <v>0.19463487332339791</v>
      </c>
      <c r="K19" s="78">
        <f t="shared" si="3"/>
        <v>7.9095459649228587E-4</v>
      </c>
      <c r="L19" s="79"/>
      <c r="M19" s="80"/>
      <c r="N19" s="81">
        <f>分析係数表!H22</f>
        <v>4.3045424662680399E-5</v>
      </c>
      <c r="O19" s="82">
        <f t="shared" si="4"/>
        <v>1.5193218484537638E-3</v>
      </c>
      <c r="P19" s="76">
        <f>分析係数表!C22</f>
        <v>5.5142937219730959E-2</v>
      </c>
      <c r="Q19" s="82">
        <f t="shared" si="5"/>
        <v>8.3779869305851491E-5</v>
      </c>
      <c r="R19" s="83">
        <v>1.7561604869012475E-3</v>
      </c>
      <c r="S19" s="84">
        <f t="shared" si="6"/>
        <v>5.8199471197214912E-3</v>
      </c>
      <c r="T19" s="85">
        <f>分析係数表!F22</f>
        <v>0.4128663686040735</v>
      </c>
      <c r="U19" s="86">
        <f t="shared" si="7"/>
        <v>2.4028604327871492E-3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8.8396907546400806E-4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投入係数表!AB21</f>
        <v>6.2449259976269284E-5</v>
      </c>
      <c r="E21" s="77">
        <f t="shared" si="0"/>
        <v>6.2449259976269282E-3</v>
      </c>
      <c r="F21" s="76">
        <f>分析係数表!C24</f>
        <v>1</v>
      </c>
      <c r="G21" s="77">
        <f t="shared" si="1"/>
        <v>6.2449259976269282E-3</v>
      </c>
      <c r="H21" s="77">
        <v>8.8190508763015776E-2</v>
      </c>
      <c r="I21" s="77">
        <f t="shared" si="2"/>
        <v>8.8190508763015776E-2</v>
      </c>
      <c r="J21" s="76">
        <f>分析係数表!G24</f>
        <v>0.20831345678476951</v>
      </c>
      <c r="K21" s="78">
        <f t="shared" si="3"/>
        <v>1.8371269736031322E-2</v>
      </c>
      <c r="L21" s="79"/>
      <c r="M21" s="80"/>
      <c r="N21" s="81">
        <f>分析係数表!H24</f>
        <v>3.2557993926681905E-4</v>
      </c>
      <c r="O21" s="82">
        <f t="shared" si="4"/>
        <v>1.1491597981032105E-2</v>
      </c>
      <c r="P21" s="76">
        <f>分析係数表!C24</f>
        <v>1</v>
      </c>
      <c r="Q21" s="82">
        <f t="shared" si="5"/>
        <v>1.1491597981032105E-2</v>
      </c>
      <c r="R21" s="83">
        <v>6.0634956201137048E-2</v>
      </c>
      <c r="S21" s="84">
        <f t="shared" si="6"/>
        <v>0.14882546496415283</v>
      </c>
      <c r="T21" s="85">
        <f>分析係数表!F24</f>
        <v>0.39224380935860187</v>
      </c>
      <c r="U21" s="86">
        <f t="shared" si="7"/>
        <v>5.8375867307104444E-2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投入係数表!AB22</f>
        <v>0</v>
      </c>
      <c r="E22" s="77">
        <f t="shared" si="0"/>
        <v>0</v>
      </c>
      <c r="F22" s="76">
        <f>分析係数表!C25</f>
        <v>5.3881637957861162E-2</v>
      </c>
      <c r="G22" s="77">
        <f t="shared" si="1"/>
        <v>0</v>
      </c>
      <c r="H22" s="77">
        <v>8.2211602112930039E-3</v>
      </c>
      <c r="I22" s="77">
        <f t="shared" si="2"/>
        <v>8.2211602112930039E-3</v>
      </c>
      <c r="J22" s="76">
        <f>分析係数表!G25</f>
        <v>0.19694753074216123</v>
      </c>
      <c r="K22" s="78">
        <f t="shared" si="3"/>
        <v>1.6191372034498617E-3</v>
      </c>
      <c r="L22" s="79"/>
      <c r="M22" s="80"/>
      <c r="N22" s="81">
        <f>分析係数表!H25</f>
        <v>5.0793601101962874E-4</v>
      </c>
      <c r="O22" s="82">
        <f t="shared" si="4"/>
        <v>1.7927997811754415E-2</v>
      </c>
      <c r="P22" s="76">
        <f>分析係数表!C25</f>
        <v>5.3881637957861162E-2</v>
      </c>
      <c r="Q22" s="82">
        <f t="shared" si="5"/>
        <v>9.659898874022785E-4</v>
      </c>
      <c r="R22" s="83">
        <v>8.3709096625781028E-3</v>
      </c>
      <c r="S22" s="84">
        <f t="shared" si="6"/>
        <v>1.6592069873871108E-2</v>
      </c>
      <c r="T22" s="85">
        <f>分析係数表!F25</f>
        <v>0.35040132853584277</v>
      </c>
      <c r="U22" s="86">
        <f t="shared" si="7"/>
        <v>5.8138833269639695E-3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投入係数表!AB23</f>
        <v>0</v>
      </c>
      <c r="E23" s="77">
        <f t="shared" si="0"/>
        <v>0</v>
      </c>
      <c r="F23" s="76">
        <f>分析係数表!C26</f>
        <v>0.84177658262309296</v>
      </c>
      <c r="G23" s="77">
        <f t="shared" si="1"/>
        <v>0</v>
      </c>
      <c r="H23" s="77">
        <v>5.3116508970345075E-2</v>
      </c>
      <c r="I23" s="77">
        <f t="shared" si="2"/>
        <v>5.3116508970345075E-2</v>
      </c>
      <c r="J23" s="76">
        <f>分析係数表!G26</f>
        <v>0.19643330946147433</v>
      </c>
      <c r="K23" s="78">
        <f t="shared" si="3"/>
        <v>1.0433851644084972E-2</v>
      </c>
      <c r="L23" s="79"/>
      <c r="M23" s="80"/>
      <c r="N23" s="81">
        <f>分析係数表!H26</f>
        <v>1.0240897849294056E-2</v>
      </c>
      <c r="O23" s="82">
        <f t="shared" si="4"/>
        <v>0.36146047976395457</v>
      </c>
      <c r="P23" s="76">
        <f>分析係数表!C26</f>
        <v>0.84177658262309296</v>
      </c>
      <c r="Q23" s="82">
        <f t="shared" si="5"/>
        <v>0.30426896740900533</v>
      </c>
      <c r="R23" s="83">
        <v>0.36204169646584689</v>
      </c>
      <c r="S23" s="84">
        <f t="shared" si="6"/>
        <v>0.41515820543619197</v>
      </c>
      <c r="T23" s="85">
        <f>分析係数表!F26</f>
        <v>0.3347664275567348</v>
      </c>
      <c r="U23" s="86">
        <f t="shared" si="7"/>
        <v>0.13898102930473899</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投入係数表!AB24</f>
        <v>0</v>
      </c>
      <c r="E24" s="77">
        <f t="shared" si="0"/>
        <v>0</v>
      </c>
      <c r="F24" s="76">
        <f>分析係数表!C27</f>
        <v>0.24324710590252963</v>
      </c>
      <c r="G24" s="77">
        <f t="shared" si="1"/>
        <v>0</v>
      </c>
      <c r="H24" s="77">
        <v>2.5665986432055732E-3</v>
      </c>
      <c r="I24" s="77">
        <f t="shared" si="2"/>
        <v>2.5665986432055732E-3</v>
      </c>
      <c r="J24" s="76">
        <f>分析係数表!G27</f>
        <v>0.17095686135274277</v>
      </c>
      <c r="K24" s="78">
        <f t="shared" si="3"/>
        <v>4.3877764839463291E-4</v>
      </c>
      <c r="L24" s="79"/>
      <c r="M24" s="80"/>
      <c r="N24" s="81">
        <f>分析係数表!H27</f>
        <v>1.1085370816767366E-2</v>
      </c>
      <c r="O24" s="82">
        <f t="shared" si="4"/>
        <v>0.39126681202725655</v>
      </c>
      <c r="P24" s="76">
        <f>分析係数表!C27</f>
        <v>0.24324710590252963</v>
      </c>
      <c r="Q24" s="82">
        <f t="shared" si="5"/>
        <v>9.5174519661339232E-2</v>
      </c>
      <c r="R24" s="83">
        <v>9.7307790249526765E-2</v>
      </c>
      <c r="S24" s="84">
        <f t="shared" si="6"/>
        <v>9.9874388892732341E-2</v>
      </c>
      <c r="T24" s="85">
        <f>分析係数表!F27</f>
        <v>0.32207527072607844</v>
      </c>
      <c r="U24" s="86">
        <f t="shared" si="7"/>
        <v>3.2167070841228412E-2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投入係数表!AB25</f>
        <v>0</v>
      </c>
      <c r="E25" s="77">
        <f t="shared" si="0"/>
        <v>0</v>
      </c>
      <c r="F25" s="76">
        <f>分析係数表!C28</f>
        <v>6.4266243880729879E-2</v>
      </c>
      <c r="G25" s="77">
        <f t="shared" si="1"/>
        <v>0</v>
      </c>
      <c r="H25" s="77">
        <v>1.4948465222195163E-2</v>
      </c>
      <c r="I25" s="77">
        <f t="shared" si="2"/>
        <v>1.4948465222195163E-2</v>
      </c>
      <c r="J25" s="76">
        <f>分析係数表!G28</f>
        <v>0.12485076971410619</v>
      </c>
      <c r="K25" s="78">
        <f t="shared" si="3"/>
        <v>1.8663273890356135E-3</v>
      </c>
      <c r="L25" s="79"/>
      <c r="M25" s="80"/>
      <c r="N25" s="81">
        <f>分析係数表!H28</f>
        <v>2.0224305794696803E-2</v>
      </c>
      <c r="O25" s="82">
        <f t="shared" si="4"/>
        <v>0.71383265247079475</v>
      </c>
      <c r="P25" s="76">
        <f>分析係数表!C28</f>
        <v>6.4266243880729879E-2</v>
      </c>
      <c r="Q25" s="82">
        <f t="shared" si="5"/>
        <v>4.5875343333716394E-2</v>
      </c>
      <c r="R25" s="83">
        <v>5.270027030202358E-2</v>
      </c>
      <c r="S25" s="84">
        <f t="shared" si="6"/>
        <v>6.7648735524218739E-2</v>
      </c>
      <c r="T25" s="85">
        <f>分析係数表!F28</f>
        <v>0.21344643418158971</v>
      </c>
      <c r="U25" s="86">
        <f t="shared" si="7"/>
        <v>1.4439381374537924E-2</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投入係数表!AB26</f>
        <v>3.9967526384812341E-3</v>
      </c>
      <c r="E26" s="77">
        <f t="shared" si="0"/>
        <v>0.39967526384812341</v>
      </c>
      <c r="F26" s="76">
        <f>分析係数表!C29</f>
        <v>0.2704472217012498</v>
      </c>
      <c r="G26" s="77">
        <f t="shared" si="1"/>
        <v>0.10809106469043894</v>
      </c>
      <c r="H26" s="77">
        <v>0.18707789438639325</v>
      </c>
      <c r="I26" s="77">
        <f t="shared" si="2"/>
        <v>0.18707789438639325</v>
      </c>
      <c r="J26" s="76">
        <f>分析係数表!G29</f>
        <v>0.25613918980110767</v>
      </c>
      <c r="K26" s="78">
        <f t="shared" si="3"/>
        <v>4.7917980297827956E-2</v>
      </c>
      <c r="L26" s="79"/>
      <c r="M26" s="80"/>
      <c r="N26" s="81">
        <f>分析係数表!H29</f>
        <v>1.0092978117271389E-2</v>
      </c>
      <c r="O26" s="82">
        <f t="shared" si="4"/>
        <v>0.35623953741199527</v>
      </c>
      <c r="P26" s="76">
        <f>分析係数表!C29</f>
        <v>0.2704472217012498</v>
      </c>
      <c r="Q26" s="82">
        <f t="shared" si="5"/>
        <v>9.6343993153212557E-2</v>
      </c>
      <c r="R26" s="83">
        <v>0.15157831327255766</v>
      </c>
      <c r="S26" s="84">
        <f t="shared" si="6"/>
        <v>0.33865620765895088</v>
      </c>
      <c r="T26" s="85">
        <f>分析係数表!F29</f>
        <v>0.41878853321258142</v>
      </c>
      <c r="U26" s="86">
        <f t="shared" si="7"/>
        <v>0.14182533646882742</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投入係数表!AB27</f>
        <v>2.9351152188846564E-3</v>
      </c>
      <c r="E27" s="77">
        <f t="shared" si="0"/>
        <v>0.29351152188846563</v>
      </c>
      <c r="F27" s="76">
        <f>分析係数表!C30</f>
        <v>1</v>
      </c>
      <c r="G27" s="77">
        <f t="shared" si="1"/>
        <v>0.29351152188846563</v>
      </c>
      <c r="H27" s="77">
        <v>0.52139679284745422</v>
      </c>
      <c r="I27" s="77">
        <f t="shared" si="2"/>
        <v>0.52139679284745422</v>
      </c>
      <c r="J27" s="76">
        <f>分析係数表!G30</f>
        <v>0.34447816919378449</v>
      </c>
      <c r="K27" s="78">
        <f t="shared" si="3"/>
        <v>0.17960981262360193</v>
      </c>
      <c r="L27" s="79"/>
      <c r="M27" s="80"/>
      <c r="N27" s="81">
        <f>分析係数表!H30</f>
        <v>0</v>
      </c>
      <c r="O27" s="82">
        <f t="shared" si="4"/>
        <v>0</v>
      </c>
      <c r="P27" s="76">
        <f>分析係数表!C30</f>
        <v>1</v>
      </c>
      <c r="Q27" s="82">
        <f t="shared" si="5"/>
        <v>0</v>
      </c>
      <c r="R27" s="83">
        <v>0.14298270322903528</v>
      </c>
      <c r="S27" s="84">
        <f t="shared" si="6"/>
        <v>0.6643794960764895</v>
      </c>
      <c r="T27" s="85">
        <f>分析係数表!F30</f>
        <v>0.44033965000872966</v>
      </c>
      <c r="U27" s="86">
        <f t="shared" si="7"/>
        <v>0.29255263477529758</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投入係数表!AB28</f>
        <v>7.6750140510834952E-2</v>
      </c>
      <c r="E28" s="77">
        <f t="shared" si="0"/>
        <v>7.6750140510834957</v>
      </c>
      <c r="F28" s="76">
        <f>分析係数表!C31</f>
        <v>1</v>
      </c>
      <c r="G28" s="77">
        <f t="shared" si="1"/>
        <v>7.6750140510834957</v>
      </c>
      <c r="H28" s="77">
        <v>8.5315875400059173</v>
      </c>
      <c r="I28" s="77">
        <f t="shared" si="2"/>
        <v>8.5315875400059173</v>
      </c>
      <c r="J28" s="76">
        <f>分析係数表!G31</f>
        <v>7.060016576471162E-2</v>
      </c>
      <c r="K28" s="78">
        <f t="shared" si="3"/>
        <v>0.60233149456056601</v>
      </c>
      <c r="L28" s="79"/>
      <c r="M28" s="80"/>
      <c r="N28" s="81">
        <f>分析係数表!H31</f>
        <v>2.2204395329180102E-2</v>
      </c>
      <c r="O28" s="82">
        <f t="shared" si="4"/>
        <v>0.78372145749966793</v>
      </c>
      <c r="P28" s="76">
        <f>分析係数表!C31</f>
        <v>1</v>
      </c>
      <c r="Q28" s="82">
        <f t="shared" si="5"/>
        <v>0.78372145749966793</v>
      </c>
      <c r="R28" s="83">
        <v>1.1909881361870609</v>
      </c>
      <c r="S28" s="84">
        <f t="shared" si="6"/>
        <v>9.722575676192978</v>
      </c>
      <c r="T28" s="85">
        <f>分析係数表!F31</f>
        <v>0.30864414216761737</v>
      </c>
      <c r="U28" s="86">
        <f t="shared" si="7"/>
        <v>3.0008160292383241</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投入係数表!AB29</f>
        <v>9.3673889964403928E-3</v>
      </c>
      <c r="E29" s="77">
        <f t="shared" si="0"/>
        <v>0.93673889964403934</v>
      </c>
      <c r="F29" s="76">
        <f>分析係数表!C32</f>
        <v>1</v>
      </c>
      <c r="G29" s="77">
        <f t="shared" si="1"/>
        <v>0.93673889964403934</v>
      </c>
      <c r="H29" s="77">
        <v>1.0692797151977218</v>
      </c>
      <c r="I29" s="77">
        <f t="shared" si="2"/>
        <v>1.0692797151977218</v>
      </c>
      <c r="J29" s="76">
        <f>分析係数表!G32</f>
        <v>0.14032153145618437</v>
      </c>
      <c r="K29" s="78">
        <f t="shared" si="3"/>
        <v>0.15004296719157698</v>
      </c>
      <c r="L29" s="79"/>
      <c r="M29" s="80"/>
      <c r="N29" s="81">
        <f>分析係数表!H32</f>
        <v>6.2454997965125381E-3</v>
      </c>
      <c r="O29" s="82">
        <f t="shared" si="4"/>
        <v>0.22043978819383703</v>
      </c>
      <c r="P29" s="76">
        <f>分析係数表!C32</f>
        <v>1</v>
      </c>
      <c r="Q29" s="82">
        <f t="shared" si="5"/>
        <v>0.22043978819383703</v>
      </c>
      <c r="R29" s="83">
        <v>0.31280615139480711</v>
      </c>
      <c r="S29" s="84">
        <f t="shared" si="6"/>
        <v>1.3820858665925289</v>
      </c>
      <c r="T29" s="85">
        <f>分析係数表!F32</f>
        <v>0.48266889694266329</v>
      </c>
      <c r="U29" s="86">
        <f t="shared" si="7"/>
        <v>0.66708986070826082</v>
      </c>
      <c r="V29" s="87">
        <f>分析係数表!D32</f>
        <v>1.7609887556918502E-2</v>
      </c>
      <c r="W29" s="88">
        <f t="shared" si="8"/>
        <v>0</v>
      </c>
      <c r="X29" s="76">
        <f>分析係数表!E32</f>
        <v>2.6298671127218658E-2</v>
      </c>
      <c r="Y29" s="89">
        <f t="shared" si="9"/>
        <v>0</v>
      </c>
    </row>
    <row r="30" spans="1:25" x14ac:dyDescent="0.2">
      <c r="A30" s="6" t="s">
        <v>18</v>
      </c>
      <c r="B30" s="5" t="s">
        <v>274</v>
      </c>
      <c r="C30" s="75">
        <f>最終需要_まとめ!C31</f>
        <v>100</v>
      </c>
      <c r="D30" s="76">
        <f>投入係数表!AB30</f>
        <v>0</v>
      </c>
      <c r="E30" s="77">
        <f t="shared" si="0"/>
        <v>0</v>
      </c>
      <c r="F30" s="76">
        <f>分析係数表!C33</f>
        <v>0.77670327534259886</v>
      </c>
      <c r="G30" s="77">
        <f t="shared" si="1"/>
        <v>0</v>
      </c>
      <c r="H30" s="77">
        <v>0.10027533739266643</v>
      </c>
      <c r="I30" s="77">
        <f t="shared" si="2"/>
        <v>100.10027533739266</v>
      </c>
      <c r="J30" s="76">
        <f>分析係数表!G33</f>
        <v>0.5074626865671642</v>
      </c>
      <c r="K30" s="78">
        <f t="shared" si="3"/>
        <v>50.79715464882613</v>
      </c>
      <c r="L30" s="79"/>
      <c r="M30" s="80"/>
      <c r="N30" s="81">
        <f>分析係数表!H33</f>
        <v>9.4934727483329676E-4</v>
      </c>
      <c r="O30" s="82">
        <f t="shared" si="4"/>
        <v>3.3507952766807556E-2</v>
      </c>
      <c r="P30" s="76">
        <f>分析係数表!C33</f>
        <v>0.77670327534259886</v>
      </c>
      <c r="Q30" s="82">
        <f t="shared" si="5"/>
        <v>2.6025736664004526E-2</v>
      </c>
      <c r="R30" s="83">
        <v>0.10510419086170886</v>
      </c>
      <c r="S30" s="84">
        <f t="shared" si="6"/>
        <v>100.20537952825437</v>
      </c>
      <c r="T30" s="85">
        <f>分析係数表!F33</f>
        <v>0.6450384062948854</v>
      </c>
      <c r="U30" s="86">
        <f t="shared" si="7"/>
        <v>64.636318313079329</v>
      </c>
      <c r="V30" s="87">
        <f>分析係数表!D33</f>
        <v>0.11977768063448448</v>
      </c>
      <c r="W30" s="88">
        <f t="shared" si="8"/>
        <v>12</v>
      </c>
      <c r="X30" s="76">
        <f>分析係数表!E33</f>
        <v>0.11859114469493537</v>
      </c>
      <c r="Y30" s="89">
        <f t="shared" si="9"/>
        <v>12</v>
      </c>
    </row>
    <row r="31" spans="1:25" x14ac:dyDescent="0.2">
      <c r="A31" s="6" t="s">
        <v>19</v>
      </c>
      <c r="B31" s="5" t="s">
        <v>275</v>
      </c>
      <c r="C31" s="90"/>
      <c r="D31" s="76">
        <f>投入係数表!AB31</f>
        <v>1.5362517954162243E-2</v>
      </c>
      <c r="E31" s="77">
        <f t="shared" si="0"/>
        <v>1.5362517954162243</v>
      </c>
      <c r="F31" s="76">
        <f>分析係数表!C34</f>
        <v>0.47532743082063433</v>
      </c>
      <c r="G31" s="77">
        <f t="shared" si="1"/>
        <v>0.7302226190087806</v>
      </c>
      <c r="H31" s="77">
        <v>1.0255577668270401</v>
      </c>
      <c r="I31" s="77">
        <f t="shared" si="2"/>
        <v>1.0255577668270401</v>
      </c>
      <c r="J31" s="76">
        <f>分析係数表!G34</f>
        <v>0.42481134980523871</v>
      </c>
      <c r="K31" s="78">
        <f t="shared" si="3"/>
        <v>0.43566857922904118</v>
      </c>
      <c r="L31" s="79"/>
      <c r="M31" s="80"/>
      <c r="N31" s="81">
        <f>分析係数表!H34</f>
        <v>0.15685204896221394</v>
      </c>
      <c r="O31" s="82">
        <f t="shared" si="4"/>
        <v>5.5362154475302576</v>
      </c>
      <c r="P31" s="76">
        <f>分析係数表!C34</f>
        <v>0.47532743082063433</v>
      </c>
      <c r="Q31" s="82">
        <f t="shared" si="5"/>
        <v>2.6315150651440655</v>
      </c>
      <c r="R31" s="83">
        <v>2.9175348838502231</v>
      </c>
      <c r="S31" s="84">
        <f t="shared" si="6"/>
        <v>3.9430926506772632</v>
      </c>
      <c r="T31" s="85">
        <f>分析係数表!F34</f>
        <v>0.69928666893120972</v>
      </c>
      <c r="U31" s="86">
        <f t="shared" si="7"/>
        <v>2.7573521249792377</v>
      </c>
      <c r="V31" s="87">
        <f>分析係数表!D34</f>
        <v>0.17669785175285158</v>
      </c>
      <c r="W31" s="88">
        <f t="shared" si="8"/>
        <v>1</v>
      </c>
      <c r="X31" s="76">
        <f>分析係数表!E34</f>
        <v>0.12938371624217065</v>
      </c>
      <c r="Y31" s="89">
        <f t="shared" si="9"/>
        <v>1</v>
      </c>
    </row>
    <row r="32" spans="1:25" x14ac:dyDescent="0.2">
      <c r="A32" s="6" t="s">
        <v>20</v>
      </c>
      <c r="B32" s="5" t="s">
        <v>37</v>
      </c>
      <c r="C32" s="90"/>
      <c r="D32" s="76">
        <f>投入係数表!AB32</f>
        <v>2.6416036969961906E-2</v>
      </c>
      <c r="E32" s="77">
        <f t="shared" si="0"/>
        <v>2.6416036969961905</v>
      </c>
      <c r="F32" s="76">
        <f>分析係数表!C35</f>
        <v>0.95011559485855634</v>
      </c>
      <c r="G32" s="77">
        <f t="shared" si="1"/>
        <v>2.509828867952097</v>
      </c>
      <c r="H32" s="77">
        <v>2.9436360239020471</v>
      </c>
      <c r="I32" s="77">
        <f t="shared" si="2"/>
        <v>2.9436360239020471</v>
      </c>
      <c r="J32" s="76">
        <f>分析係数表!G35</f>
        <v>0.31372249083859299</v>
      </c>
      <c r="K32" s="78">
        <f t="shared" si="3"/>
        <v>0.92348482554076228</v>
      </c>
      <c r="L32" s="79"/>
      <c r="M32" s="80"/>
      <c r="N32" s="81">
        <f>分析係数表!H35</f>
        <v>5.8597345271264437E-2</v>
      </c>
      <c r="O32" s="82">
        <f t="shared" si="4"/>
        <v>2.0682390202833045</v>
      </c>
      <c r="P32" s="76">
        <f>分析係数表!C35</f>
        <v>0.95011559485855634</v>
      </c>
      <c r="Q32" s="82">
        <f t="shared" si="5"/>
        <v>1.9650661470661497</v>
      </c>
      <c r="R32" s="83">
        <v>2.7807444095769229</v>
      </c>
      <c r="S32" s="84">
        <f t="shared" si="6"/>
        <v>5.7243804334789701</v>
      </c>
      <c r="T32" s="85">
        <f>分析係数表!F35</f>
        <v>0.64312744830705182</v>
      </c>
      <c r="U32" s="86">
        <f t="shared" si="7"/>
        <v>3.681506181322145</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投入係数表!AB33</f>
        <v>8.7428963966776992E-4</v>
      </c>
      <c r="E33" s="77">
        <f t="shared" si="0"/>
        <v>8.742896396677699E-2</v>
      </c>
      <c r="F33" s="76">
        <f>分析係数表!C36</f>
        <v>0.97036286861890209</v>
      </c>
      <c r="G33" s="77">
        <f t="shared" si="1"/>
        <v>8.4837820275180345E-2</v>
      </c>
      <c r="H33" s="77">
        <v>0.31410161464158043</v>
      </c>
      <c r="I33" s="77">
        <f t="shared" si="2"/>
        <v>0.31410161464158043</v>
      </c>
      <c r="J33" s="76">
        <f>分析係数表!G36</f>
        <v>5.6132677862763138E-2</v>
      </c>
      <c r="K33" s="78">
        <f t="shared" si="3"/>
        <v>1.7631364750849598E-2</v>
      </c>
      <c r="L33" s="79"/>
      <c r="M33" s="80"/>
      <c r="N33" s="81">
        <f>分析係数表!H36</f>
        <v>0.19400338102244624</v>
      </c>
      <c r="O33" s="82">
        <f t="shared" si="4"/>
        <v>6.8475006988802889</v>
      </c>
      <c r="P33" s="76">
        <f>分析係数表!C36</f>
        <v>0.97036286861890209</v>
      </c>
      <c r="Q33" s="82">
        <f t="shared" si="5"/>
        <v>6.6445604210354139</v>
      </c>
      <c r="R33" s="83">
        <v>7.0897749496211295</v>
      </c>
      <c r="S33" s="84">
        <f t="shared" si="6"/>
        <v>7.4038765642627098</v>
      </c>
      <c r="T33" s="85">
        <f>分析係数表!F36</f>
        <v>0.84161253999423258</v>
      </c>
      <c r="U33" s="86">
        <f t="shared" si="7"/>
        <v>6.2311953610529107</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投入係数表!AB34</f>
        <v>4.3402235683507151E-2</v>
      </c>
      <c r="E34" s="77">
        <f t="shared" si="0"/>
        <v>4.3402235683507149</v>
      </c>
      <c r="F34" s="76">
        <f>分析係数表!C37</f>
        <v>0.51412455642849397</v>
      </c>
      <c r="G34" s="77">
        <f t="shared" si="1"/>
        <v>2.2314155168788066</v>
      </c>
      <c r="H34" s="77">
        <v>2.7324347417686736</v>
      </c>
      <c r="I34" s="77">
        <f t="shared" si="2"/>
        <v>2.7324347417686736</v>
      </c>
      <c r="J34" s="76">
        <f>分析係数表!G37</f>
        <v>0.38383420760226361</v>
      </c>
      <c r="K34" s="78">
        <f t="shared" si="3"/>
        <v>1.0488019239316746</v>
      </c>
      <c r="L34" s="79"/>
      <c r="M34" s="80"/>
      <c r="N34" s="81">
        <f>分析係数表!H37</f>
        <v>4.7982343549447456E-2</v>
      </c>
      <c r="O34" s="82">
        <f t="shared" si="4"/>
        <v>1.6935742524546065</v>
      </c>
      <c r="P34" s="76">
        <f>分析係数表!C37</f>
        <v>0.51412455642849397</v>
      </c>
      <c r="Q34" s="82">
        <f t="shared" si="5"/>
        <v>0.87070811132194281</v>
      </c>
      <c r="R34" s="83">
        <v>1.1442540439053626</v>
      </c>
      <c r="S34" s="84">
        <f t="shared" si="6"/>
        <v>3.8766887856740362</v>
      </c>
      <c r="T34" s="85">
        <f>分析係数表!F37</f>
        <v>0.64874544561874981</v>
      </c>
      <c r="U34" s="86">
        <f t="shared" si="7"/>
        <v>2.5149841937873125</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投入係数表!AB35</f>
        <v>9.6171860363454698E-3</v>
      </c>
      <c r="E35" s="77">
        <f t="shared" si="0"/>
        <v>0.96171860363454698</v>
      </c>
      <c r="F35" s="76">
        <f>分析係数表!C38</f>
        <v>0.46043954090550876</v>
      </c>
      <c r="G35" s="77">
        <f t="shared" si="1"/>
        <v>0.44281327233777773</v>
      </c>
      <c r="H35" s="77">
        <v>0.81327441288069868</v>
      </c>
      <c r="I35" s="77">
        <f t="shared" si="2"/>
        <v>0.81327441288069868</v>
      </c>
      <c r="J35" s="76">
        <f>分析係数表!G38</f>
        <v>0.15768289971091839</v>
      </c>
      <c r="K35" s="78">
        <f t="shared" si="3"/>
        <v>0.12823946768372324</v>
      </c>
      <c r="L35" s="79"/>
      <c r="M35" s="80"/>
      <c r="N35" s="81">
        <f>分析係数表!H38</f>
        <v>4.3205084055974702E-2</v>
      </c>
      <c r="O35" s="82">
        <f t="shared" si="4"/>
        <v>1.5249571513098468</v>
      </c>
      <c r="P35" s="76">
        <f>分析係数表!C38</f>
        <v>0.46043954090550876</v>
      </c>
      <c r="Q35" s="82">
        <f t="shared" si="5"/>
        <v>0.70215057064967834</v>
      </c>
      <c r="R35" s="83">
        <v>1.0534225726344046</v>
      </c>
      <c r="S35" s="84">
        <f t="shared" si="6"/>
        <v>1.8666969855151034</v>
      </c>
      <c r="T35" s="85">
        <f>分析係数表!F38</f>
        <v>0.51649988881476538</v>
      </c>
      <c r="U35" s="86">
        <f t="shared" si="7"/>
        <v>0.96414878546940863</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投入係数表!AB36</f>
        <v>0</v>
      </c>
      <c r="E36" s="77">
        <f t="shared" si="0"/>
        <v>0</v>
      </c>
      <c r="F36" s="76">
        <f>分析係数表!C39</f>
        <v>1</v>
      </c>
      <c r="G36" s="77">
        <f t="shared" si="1"/>
        <v>0</v>
      </c>
      <c r="H36" s="77">
        <v>0.22151576400913869</v>
      </c>
      <c r="I36" s="77">
        <f t="shared" si="2"/>
        <v>0.22151576400913869</v>
      </c>
      <c r="J36" s="76">
        <f>分析係数表!G39</f>
        <v>0.35257837611217219</v>
      </c>
      <c r="K36" s="78">
        <f t="shared" si="3"/>
        <v>7.8101668357589277E-2</v>
      </c>
      <c r="L36" s="79"/>
      <c r="M36" s="80"/>
      <c r="N36" s="81">
        <f>分析係数表!H39</f>
        <v>3.7864320821463233E-3</v>
      </c>
      <c r="O36" s="82">
        <f t="shared" si="4"/>
        <v>0.13364507459671474</v>
      </c>
      <c r="P36" s="76">
        <f>分析係数表!C39</f>
        <v>1</v>
      </c>
      <c r="Q36" s="82">
        <f t="shared" si="5"/>
        <v>0.13364507459671474</v>
      </c>
      <c r="R36" s="83">
        <v>0.20957855576307943</v>
      </c>
      <c r="S36" s="84">
        <f t="shared" si="6"/>
        <v>0.43109431977221813</v>
      </c>
      <c r="T36" s="85">
        <f>分析係数表!F39</f>
        <v>0.70335864349932453</v>
      </c>
      <c r="U36" s="86">
        <f t="shared" si="7"/>
        <v>0.30321391597525138</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投入係数表!AB37</f>
        <v>6.2449259976269284E-5</v>
      </c>
      <c r="E37" s="77">
        <f t="shared" si="0"/>
        <v>6.2449259976269282E-3</v>
      </c>
      <c r="F37" s="76">
        <f>分析係数表!C40</f>
        <v>0.88524546011567695</v>
      </c>
      <c r="G37" s="77">
        <f t="shared" si="1"/>
        <v>5.528292388157603E-3</v>
      </c>
      <c r="H37" s="77">
        <v>1.4714871247336005E-2</v>
      </c>
      <c r="I37" s="77">
        <f t="shared" si="2"/>
        <v>1.4714871247336005E-2</v>
      </c>
      <c r="J37" s="76">
        <f>分析係数表!G40</f>
        <v>0.51249383412021698</v>
      </c>
      <c r="K37" s="78">
        <f t="shared" si="3"/>
        <v>7.5412807841325688E-3</v>
      </c>
      <c r="L37" s="79"/>
      <c r="M37" s="80"/>
      <c r="N37" s="81">
        <f>分析係数表!H40</f>
        <v>3.2436684093541619E-2</v>
      </c>
      <c r="O37" s="82">
        <f t="shared" si="4"/>
        <v>1.1448780728939316</v>
      </c>
      <c r="P37" s="76">
        <f>分析係数表!C40</f>
        <v>0.88524546011567695</v>
      </c>
      <c r="Q37" s="82">
        <f t="shared" si="5"/>
        <v>1.013498116415338</v>
      </c>
      <c r="R37" s="83">
        <v>1.02131444562039</v>
      </c>
      <c r="S37" s="84">
        <f t="shared" si="6"/>
        <v>1.0360293168677259</v>
      </c>
      <c r="T37" s="85">
        <f>分析係数表!F40</f>
        <v>0.70839968994433089</v>
      </c>
      <c r="U37" s="86">
        <f t="shared" si="7"/>
        <v>0.733922846842334</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投入係数表!AB38</f>
        <v>0</v>
      </c>
      <c r="E38" s="77">
        <f t="shared" si="0"/>
        <v>0</v>
      </c>
      <c r="F38" s="76">
        <f>分析係数表!C41</f>
        <v>0.76732784646536523</v>
      </c>
      <c r="G38" s="77">
        <f t="shared" si="1"/>
        <v>0</v>
      </c>
      <c r="H38" s="77">
        <v>5.0907303406400439E-3</v>
      </c>
      <c r="I38" s="77">
        <f t="shared" si="2"/>
        <v>5.0907303406400439E-3</v>
      </c>
      <c r="J38" s="76">
        <f>分析係数表!G41</f>
        <v>0.44330293713737212</v>
      </c>
      <c r="K38" s="78">
        <f t="shared" si="3"/>
        <v>2.2567357121800664E-3</v>
      </c>
      <c r="L38" s="79"/>
      <c r="M38" s="80"/>
      <c r="N38" s="81">
        <f>分析係数表!H41</f>
        <v>5.3196318442225214E-2</v>
      </c>
      <c r="O38" s="82">
        <f t="shared" si="4"/>
        <v>1.8776055643527696</v>
      </c>
      <c r="P38" s="76">
        <f>分析係数表!C41</f>
        <v>0.76732784646536523</v>
      </c>
      <c r="Q38" s="82">
        <f t="shared" si="5"/>
        <v>1.4407390342061974</v>
      </c>
      <c r="R38" s="83">
        <v>1.4671483053565333</v>
      </c>
      <c r="S38" s="84">
        <f t="shared" si="6"/>
        <v>1.4722390356971733</v>
      </c>
      <c r="T38" s="85">
        <f>分析係数表!F41</f>
        <v>0.5479013319521201</v>
      </c>
      <c r="U38" s="86">
        <f t="shared" si="7"/>
        <v>0.80664172861038608</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投入係数表!AB39</f>
        <v>1.5612314994067321E-3</v>
      </c>
      <c r="E39" s="77">
        <f>$C$30*D39</f>
        <v>0.15612314994067319</v>
      </c>
      <c r="F39" s="76">
        <f>分析係数表!C42</f>
        <v>0.61896115066660296</v>
      </c>
      <c r="G39" s="77">
        <f>E39*F39</f>
        <v>9.663416453297366E-2</v>
      </c>
      <c r="H39" s="77">
        <v>0.12783216114068349</v>
      </c>
      <c r="I39" s="77">
        <f>C39+H39</f>
        <v>0.12783216114068349</v>
      </c>
      <c r="J39" s="76">
        <f>分析係数表!G42</f>
        <v>0.48521299417713759</v>
      </c>
      <c r="K39" s="78">
        <f>I39*J39</f>
        <v>6.2025825659205371E-2</v>
      </c>
      <c r="L39" s="79"/>
      <c r="M39" s="80"/>
      <c r="N39" s="81">
        <f>分析係数表!H42</f>
        <v>1.2030804871176784E-2</v>
      </c>
      <c r="O39" s="82">
        <f t="shared" si="4"/>
        <v>0.42463664462602291</v>
      </c>
      <c r="P39" s="76">
        <f>分析係数表!C42</f>
        <v>0.61896115066660296</v>
      </c>
      <c r="Q39" s="82">
        <f>O39*P39</f>
        <v>0.26283358617292851</v>
      </c>
      <c r="R39" s="83">
        <v>0.28395900110562144</v>
      </c>
      <c r="S39" s="84">
        <f>I39+R39</f>
        <v>0.41179116224630496</v>
      </c>
      <c r="T39" s="85">
        <f>分析係数表!F42</f>
        <v>0.55654305853509045</v>
      </c>
      <c r="U39" s="86">
        <f>S39*T39</f>
        <v>0.22917951291427824</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投入係数表!AB40</f>
        <v>6.1762318116530317E-2</v>
      </c>
      <c r="E40" s="77">
        <f>$C$30*D40</f>
        <v>6.1762318116530315</v>
      </c>
      <c r="F40" s="76">
        <f>分析係数表!C43</f>
        <v>0.5789580681381028</v>
      </c>
      <c r="G40" s="77">
        <f>E40*F40</f>
        <v>3.5757792380477338</v>
      </c>
      <c r="H40" s="77">
        <v>4.8458119122512082</v>
      </c>
      <c r="I40" s="77">
        <f>C40+H40</f>
        <v>4.8458119122512082</v>
      </c>
      <c r="J40" s="76">
        <f>分析係数表!G43</f>
        <v>0.34272082878953108</v>
      </c>
      <c r="K40" s="78">
        <f>I40*J40</f>
        <v>1.6607606747249166</v>
      </c>
      <c r="L40" s="79"/>
      <c r="M40" s="80"/>
      <c r="N40" s="81">
        <f>分析係数表!H43</f>
        <v>3.3445512318817892E-2</v>
      </c>
      <c r="O40" s="82">
        <f t="shared" si="4"/>
        <v>1.1804854522149661</v>
      </c>
      <c r="P40" s="76">
        <f>分析係数表!C43</f>
        <v>0.5789580681381028</v>
      </c>
      <c r="Q40" s="82">
        <f>O40*P40</f>
        <v>0.68345157687951141</v>
      </c>
      <c r="R40" s="83">
        <v>1.6528255442141693</v>
      </c>
      <c r="S40" s="84">
        <f>I40+R40</f>
        <v>6.4986374564653779</v>
      </c>
      <c r="T40" s="85">
        <f>分析係数表!F43</f>
        <v>0.5990685205379862</v>
      </c>
      <c r="U40" s="86">
        <f>S40*T40</f>
        <v>3.8931291265574557</v>
      </c>
      <c r="V40" s="87">
        <f>分析係数表!D43</f>
        <v>0.10839694656488549</v>
      </c>
      <c r="W40" s="88">
        <f>ROUND(S40*V40,0)</f>
        <v>1</v>
      </c>
      <c r="X40" s="76">
        <f>分析係数表!E43</f>
        <v>8.9508360596146849E-2</v>
      </c>
      <c r="Y40" s="89">
        <f>ROUND(S40*X40,0)</f>
        <v>1</v>
      </c>
    </row>
    <row r="41" spans="1:25" x14ac:dyDescent="0.2">
      <c r="A41" s="6" t="s">
        <v>341</v>
      </c>
      <c r="B41" s="5" t="s">
        <v>42</v>
      </c>
      <c r="C41" s="90"/>
      <c r="D41" s="76">
        <f>投入係数表!AB41</f>
        <v>6.2449259976269284E-5</v>
      </c>
      <c r="E41" s="77">
        <f>$C$30*D41</f>
        <v>6.2449259976269282E-3</v>
      </c>
      <c r="F41" s="76">
        <f>分析係数表!C44</f>
        <v>0.63630612597919289</v>
      </c>
      <c r="G41" s="77">
        <f>E41*F41</f>
        <v>3.9736846685767373E-3</v>
      </c>
      <c r="H41" s="77">
        <v>1.4542217098912947E-2</v>
      </c>
      <c r="I41" s="77">
        <f>C41+H41</f>
        <v>1.4542217098912947E-2</v>
      </c>
      <c r="J41" s="76">
        <f>分析係数表!G44</f>
        <v>0.27264053101016389</v>
      </c>
      <c r="K41" s="78">
        <f>I41*J41</f>
        <v>3.9647977919127107E-3</v>
      </c>
      <c r="L41" s="79"/>
      <c r="M41" s="80"/>
      <c r="N41" s="81">
        <f>分析係数表!H44</f>
        <v>0.11349043608928404</v>
      </c>
      <c r="O41" s="82">
        <f t="shared" si="4"/>
        <v>4.0057334894987608</v>
      </c>
      <c r="P41" s="76">
        <f>分析係数表!C44</f>
        <v>0.63630612597919289</v>
      </c>
      <c r="Q41" s="82">
        <f>O41*P41</f>
        <v>2.5488727584080704</v>
      </c>
      <c r="R41" s="83">
        <v>2.5988864168010193</v>
      </c>
      <c r="S41" s="84">
        <f>I41+R41</f>
        <v>2.6134286338999324</v>
      </c>
      <c r="T41" s="85">
        <f>分析係数表!F44</f>
        <v>0.52896909354905619</v>
      </c>
      <c r="U41" s="86">
        <f>S41*T41</f>
        <v>1.3824229755291955</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投入係数表!AB42</f>
        <v>3.8718541185286956E-3</v>
      </c>
      <c r="E42" s="77">
        <f>$C$30*D42</f>
        <v>0.38718541185286959</v>
      </c>
      <c r="F42" s="76">
        <f>分析係数表!C45</f>
        <v>1</v>
      </c>
      <c r="G42" s="77">
        <f>E42*F42</f>
        <v>0.38718541185286959</v>
      </c>
      <c r="H42" s="77">
        <v>0.4264056941442671</v>
      </c>
      <c r="I42" s="77">
        <f>C42+H42</f>
        <v>0.4264056941442671</v>
      </c>
      <c r="J42" s="76">
        <f>分析係数表!G45</f>
        <v>0</v>
      </c>
      <c r="K42" s="78">
        <f>I42*J42</f>
        <v>0</v>
      </c>
      <c r="L42" s="79"/>
      <c r="M42" s="80"/>
      <c r="N42" s="81">
        <f>分析係数表!H45</f>
        <v>0</v>
      </c>
      <c r="O42" s="82">
        <f t="shared" si="4"/>
        <v>0</v>
      </c>
      <c r="P42" s="76">
        <f>分析係数表!C45</f>
        <v>1</v>
      </c>
      <c r="Q42" s="82">
        <f>O42*P42</f>
        <v>0</v>
      </c>
      <c r="R42" s="83">
        <v>5.0358584608775306E-2</v>
      </c>
      <c r="S42" s="84">
        <f>I42+R42</f>
        <v>0.47676427875304239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2.5354399550365329E-2</v>
      </c>
      <c r="E43" s="77">
        <f>$C$30*D43</f>
        <v>2.5354399550365327</v>
      </c>
      <c r="F43" s="76">
        <f>分析係数表!C46</f>
        <v>0.4351527731358511</v>
      </c>
      <c r="G43" s="77">
        <f>E43*F43</f>
        <v>1.1033037275535849</v>
      </c>
      <c r="H43" s="77">
        <v>1.1682706524310944</v>
      </c>
      <c r="I43" s="77">
        <f>C43+H43</f>
        <v>1.1682706524310944</v>
      </c>
      <c r="J43" s="76">
        <f>分析係数表!G46</f>
        <v>9.2768120033880526E-3</v>
      </c>
      <c r="K43" s="78">
        <f>I43*J43</f>
        <v>1.0837827211678768E-2</v>
      </c>
      <c r="L43" s="79"/>
      <c r="M43" s="80"/>
      <c r="N43" s="81">
        <f>分析係数表!H46</f>
        <v>2.189916413611746E-2</v>
      </c>
      <c r="O43" s="82">
        <f t="shared" si="4"/>
        <v>0.77294808439245033</v>
      </c>
      <c r="P43" s="76">
        <f>分析係数表!C46</f>
        <v>0.4351527731358511</v>
      </c>
      <c r="Q43" s="82">
        <f>O43*P43</f>
        <v>0.33635050241341863</v>
      </c>
      <c r="R43" s="83">
        <v>0.40047198437729836</v>
      </c>
      <c r="S43" s="84">
        <f>I43+R43</f>
        <v>1.5687426368083928</v>
      </c>
      <c r="T43" s="85">
        <f>分析係数表!F46</f>
        <v>0.31347557778405194</v>
      </c>
      <c r="U43" s="86">
        <f>S43*T43</f>
        <v>0.49176250446798808</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投入係数表!AB44</f>
        <v>0.32860800599512896</v>
      </c>
      <c r="E44" s="91">
        <f>SUM(E5:E43)</f>
        <v>32.860800599512899</v>
      </c>
      <c r="F44" s="92">
        <f>分析係数表!C47</f>
        <v>0.50215200620282352</v>
      </c>
      <c r="G44" s="91">
        <f>SUM(G5:G43)</f>
        <v>20.457896845087834</v>
      </c>
      <c r="H44" s="91">
        <f>SUM(H5:H43)</f>
        <v>25.687518185741325</v>
      </c>
      <c r="I44" s="91">
        <f>SUM(I5:I43)</f>
        <v>125.68751818574131</v>
      </c>
      <c r="J44" s="92">
        <f>分析係数表!G47</f>
        <v>0.20854392305328981</v>
      </c>
      <c r="K44" s="93">
        <f>SUM(K5:K43)</f>
        <v>56.263199078533752</v>
      </c>
      <c r="L44" s="94">
        <f>最終需要_まとめ!$L$33</f>
        <v>0.62733333333333341</v>
      </c>
      <c r="M44" s="91">
        <f>K44*L44</f>
        <v>35.295780221933512</v>
      </c>
      <c r="N44" s="95">
        <f>分析係数表!H47</f>
        <v>1</v>
      </c>
      <c r="O44" s="96">
        <f>SUM(O5:O43)</f>
        <v>35.295780221933512</v>
      </c>
      <c r="P44" s="92">
        <f>分析係数表!C47</f>
        <v>0.50215200620282352</v>
      </c>
      <c r="Q44" s="96">
        <f>SUM(Q5:Q43)</f>
        <v>21.211150058880648</v>
      </c>
      <c r="R44" s="91">
        <f>SUM(R5:R43)</f>
        <v>25.692681498071348</v>
      </c>
      <c r="S44" s="97">
        <f>SUM(S5:S43)</f>
        <v>151.38019968381272</v>
      </c>
      <c r="T44" s="98">
        <f>分析係数表!F47</f>
        <v>0.44541069554230517</v>
      </c>
      <c r="U44" s="99">
        <f>SUM(U5:U43)</f>
        <v>93.32993965254326</v>
      </c>
      <c r="V44" s="100">
        <f>分析係数表!D47</f>
        <v>5.4742347785855433E-2</v>
      </c>
      <c r="W44" s="101">
        <f>SUM(W5:W43)</f>
        <v>14</v>
      </c>
      <c r="X44" s="92">
        <f>分析係数表!E47</f>
        <v>4.5721861365849166E-2</v>
      </c>
      <c r="Y44" s="102">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385</v>
      </c>
      <c r="S2" s="3" t="s">
        <v>153</v>
      </c>
      <c r="U2" s="64" t="s">
        <v>210</v>
      </c>
      <c r="W2" s="3" t="s">
        <v>130</v>
      </c>
      <c r="Y2" s="3" t="s">
        <v>154</v>
      </c>
    </row>
    <row r="3" spans="1:25" ht="44" x14ac:dyDescent="0.2">
      <c r="B3" s="65"/>
      <c r="C3" s="66" t="s">
        <v>228</v>
      </c>
      <c r="D3" s="66" t="s">
        <v>381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1.2380913076466424E-4</v>
      </c>
      <c r="E5" s="77">
        <f t="shared" ref="E5:E38" si="0">$C$31*D5</f>
        <v>1.2380913076466424E-2</v>
      </c>
      <c r="F5" s="76">
        <f>分析係数表!C8</f>
        <v>8.4659786601364306E-2</v>
      </c>
      <c r="G5" s="77">
        <f t="shared" ref="G5:G38" si="1">E5*F5</f>
        <v>1.0481654589836883E-3</v>
      </c>
      <c r="H5" s="77">
        <f t="array" ref="H5:H43">MMULT(逆行列係数!C5:AO43,'27'!G5:G43)</f>
        <v>1.4507728783803703E-3</v>
      </c>
      <c r="I5" s="77">
        <f t="shared" ref="I5:I38" si="2">C5+H5</f>
        <v>1.4507728783803703E-3</v>
      </c>
      <c r="J5" s="76">
        <f>分析係数表!G8</f>
        <v>0.11977611940298508</v>
      </c>
      <c r="K5" s="78">
        <f t="shared" ref="K5:K38" si="3">I5*J5</f>
        <v>1.7376794550749957E-4</v>
      </c>
      <c r="L5" s="79" t="s">
        <v>185</v>
      </c>
      <c r="M5" s="80" t="s">
        <v>185</v>
      </c>
      <c r="N5" s="81">
        <f>分析係数表!H8</f>
        <v>1.0788748708637261E-2</v>
      </c>
      <c r="O5" s="82">
        <f t="shared" ref="O5:O43" si="4">$M$44*N5</f>
        <v>0.32036087883754355</v>
      </c>
      <c r="P5" s="76">
        <f>分析係数表!C8</f>
        <v>8.4659786601364306E-2</v>
      </c>
      <c r="Q5" s="82">
        <f t="shared" ref="Q5:Q38" si="5">O5*P5</f>
        <v>2.7121683637811964E-2</v>
      </c>
      <c r="R5" s="83">
        <f t="array" ref="R5:R43">MMULT(逆行列係数!C5:AO43,'27'!Q5:Q43)</f>
        <v>3.5210232906668588E-2</v>
      </c>
      <c r="S5" s="84">
        <f t="shared" ref="S5:S38" si="6">I5+R5</f>
        <v>3.666100578504896E-2</v>
      </c>
      <c r="T5" s="85">
        <f>分析係数表!F8</f>
        <v>0.4513681592039801</v>
      </c>
      <c r="U5" s="86">
        <f t="shared" ref="U5:U38" si="7">S5*T5</f>
        <v>1.6547610695764013E-2</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投入係数表!AC6</f>
        <v>0</v>
      </c>
      <c r="E6" s="77">
        <f t="shared" si="0"/>
        <v>0</v>
      </c>
      <c r="F6" s="76">
        <f>分析係数表!C9</f>
        <v>0.31916038751345532</v>
      </c>
      <c r="G6" s="77">
        <f t="shared" si="1"/>
        <v>0</v>
      </c>
      <c r="H6" s="77">
        <v>5.6844193070880358E-4</v>
      </c>
      <c r="I6" s="77">
        <f t="shared" si="2"/>
        <v>5.6844193070880358E-4</v>
      </c>
      <c r="J6" s="76">
        <f>分析係数表!G9</f>
        <v>0.24726134585289514</v>
      </c>
      <c r="K6" s="78">
        <f t="shared" si="3"/>
        <v>1.4055371682627693E-4</v>
      </c>
      <c r="L6" s="79"/>
      <c r="M6" s="80"/>
      <c r="N6" s="81">
        <f>分析係数表!H9</f>
        <v>5.7211282597126128E-4</v>
      </c>
      <c r="O6" s="82">
        <f t="shared" si="4"/>
        <v>1.6988306306147574E-2</v>
      </c>
      <c r="P6" s="76">
        <f>分析係数表!C9</f>
        <v>0.31916038751345532</v>
      </c>
      <c r="Q6" s="82">
        <f t="shared" si="5"/>
        <v>5.4219944238673365E-3</v>
      </c>
      <c r="R6" s="83">
        <v>6.5899606483326469E-3</v>
      </c>
      <c r="S6" s="84">
        <f t="shared" si="6"/>
        <v>7.1584025790414505E-3</v>
      </c>
      <c r="T6" s="85">
        <f>分析係数表!F9</f>
        <v>0.67449139280125192</v>
      </c>
      <c r="U6" s="86">
        <f t="shared" si="7"/>
        <v>4.828280925769742E-3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投入係数表!AC7</f>
        <v>0</v>
      </c>
      <c r="E7" s="77">
        <f t="shared" si="0"/>
        <v>0</v>
      </c>
      <c r="F7" s="76">
        <f>分析係数表!C10</f>
        <v>0.62166360683519284</v>
      </c>
      <c r="G7" s="77">
        <f t="shared" si="1"/>
        <v>0</v>
      </c>
      <c r="H7" s="77">
        <v>1.0472599669151537E-3</v>
      </c>
      <c r="I7" s="77">
        <f t="shared" si="2"/>
        <v>1.0472599669151537E-3</v>
      </c>
      <c r="J7" s="76">
        <f>分析係数表!G10</f>
        <v>0.1793598233995585</v>
      </c>
      <c r="K7" s="78">
        <f t="shared" si="3"/>
        <v>1.8783636271932943E-4</v>
      </c>
      <c r="L7" s="79"/>
      <c r="M7" s="80"/>
      <c r="N7" s="81">
        <f>分析係数表!H10</f>
        <v>1.0737876843126819E-3</v>
      </c>
      <c r="O7" s="82">
        <f t="shared" si="4"/>
        <v>3.1885029072550572E-2</v>
      </c>
      <c r="P7" s="76">
        <f>分析係数表!C10</f>
        <v>0.62166360683519284</v>
      </c>
      <c r="Q7" s="82">
        <f t="shared" si="5"/>
        <v>1.9821762177286772E-2</v>
      </c>
      <c r="R7" s="83">
        <v>3.1342049842312675E-2</v>
      </c>
      <c r="S7" s="84">
        <f t="shared" si="6"/>
        <v>3.2389309809227829E-2</v>
      </c>
      <c r="T7" s="85">
        <f>分析係数表!F10</f>
        <v>0.51894775570272256</v>
      </c>
      <c r="U7" s="86">
        <f t="shared" si="7"/>
        <v>1.680835963425896E-2</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投入係数表!AC8</f>
        <v>3.1745930965298522E-6</v>
      </c>
      <c r="E8" s="77">
        <f t="shared" si="0"/>
        <v>3.1745930965298519E-4</v>
      </c>
      <c r="F8" s="76">
        <f>分析係数表!C11</f>
        <v>1.1338376983330734E-2</v>
      </c>
      <c r="G8" s="77">
        <f t="shared" si="1"/>
        <v>3.5994733297134712E-6</v>
      </c>
      <c r="H8" s="77">
        <v>1.1494742585462354E-2</v>
      </c>
      <c r="I8" s="77">
        <f t="shared" si="2"/>
        <v>1.1494742585462354E-2</v>
      </c>
      <c r="J8" s="76">
        <f>分析係数表!G11</f>
        <v>0.33809183916250296</v>
      </c>
      <c r="K8" s="78">
        <f t="shared" si="3"/>
        <v>3.8862786614185119E-3</v>
      </c>
      <c r="L8" s="79"/>
      <c r="M8" s="80"/>
      <c r="N8" s="81">
        <f>分析係数表!H11</f>
        <v>-1.9566102119400181E-5</v>
      </c>
      <c r="O8" s="82">
        <f t="shared" si="4"/>
        <v>-5.8099542770682531E-4</v>
      </c>
      <c r="P8" s="76">
        <f>分析係数表!C11</f>
        <v>1.1338376983330734E-2</v>
      </c>
      <c r="Q8" s="82">
        <f t="shared" si="5"/>
        <v>-6.5875451849314631E-6</v>
      </c>
      <c r="R8" s="83">
        <v>4.4544145852928787E-3</v>
      </c>
      <c r="S8" s="84">
        <f t="shared" si="6"/>
        <v>1.5949157170755235E-2</v>
      </c>
      <c r="T8" s="85">
        <f>分析係数表!F11</f>
        <v>0.55864858434451581</v>
      </c>
      <c r="U8" s="86">
        <f t="shared" si="7"/>
        <v>8.9099740749305958E-3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投入係数表!AC9</f>
        <v>1.4920587553690306E-4</v>
      </c>
      <c r="E9" s="77">
        <f t="shared" si="0"/>
        <v>1.4920587553690306E-2</v>
      </c>
      <c r="F9" s="76">
        <f>分析係数表!C12</f>
        <v>8.477574226152873E-2</v>
      </c>
      <c r="G9" s="77">
        <f t="shared" si="1"/>
        <v>1.2649038848422229E-3</v>
      </c>
      <c r="H9" s="77">
        <v>2.4701375244014483E-3</v>
      </c>
      <c r="I9" s="77">
        <f t="shared" si="2"/>
        <v>2.4701375244014483E-3</v>
      </c>
      <c r="J9" s="76">
        <f>分析係数表!G12</f>
        <v>0.1365084958708076</v>
      </c>
      <c r="K9" s="78">
        <f t="shared" si="3"/>
        <v>3.3719475805008204E-4</v>
      </c>
      <c r="L9" s="79"/>
      <c r="M9" s="80"/>
      <c r="N9" s="81">
        <f>分析係数表!H12</f>
        <v>8.9702751776602072E-2</v>
      </c>
      <c r="O9" s="82">
        <f t="shared" si="4"/>
        <v>2.6636316378647114</v>
      </c>
      <c r="P9" s="76">
        <f>分析係数表!C12</f>
        <v>8.477574226152873E-2</v>
      </c>
      <c r="Q9" s="82">
        <f t="shared" si="5"/>
        <v>0.22581134921127241</v>
      </c>
      <c r="R9" s="83">
        <v>0.25618818256600179</v>
      </c>
      <c r="S9" s="84">
        <f t="shared" si="6"/>
        <v>0.25865832009040324</v>
      </c>
      <c r="T9" s="85">
        <f>分析係数表!F12</f>
        <v>0.34033278686012841</v>
      </c>
      <c r="U9" s="86">
        <f t="shared" si="7"/>
        <v>8.8029906920926076E-2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投入係数表!AC10</f>
        <v>4.4539541144313823E-3</v>
      </c>
      <c r="E10" s="77">
        <f t="shared" si="0"/>
        <v>0.44539541144313821</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0.4228252324679192</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投入係数表!AC11</f>
        <v>8.4793381608312349E-3</v>
      </c>
      <c r="E11" s="77">
        <f t="shared" si="0"/>
        <v>0.84793381608312346</v>
      </c>
      <c r="F11" s="76">
        <f>分析係数表!C14</f>
        <v>0.10751143043762246</v>
      </c>
      <c r="G11" s="77">
        <f t="shared" si="1"/>
        <v>9.1162577483528476E-2</v>
      </c>
      <c r="H11" s="77">
        <v>0.12638813614539779</v>
      </c>
      <c r="I11" s="77">
        <f t="shared" si="2"/>
        <v>0.12638813614539779</v>
      </c>
      <c r="J11" s="76">
        <f>分析係数表!G14</f>
        <v>0.16229985443959244</v>
      </c>
      <c r="K11" s="78">
        <f t="shared" si="3"/>
        <v>2.0512776099289452E-2</v>
      </c>
      <c r="L11" s="79"/>
      <c r="M11" s="80"/>
      <c r="N11" s="81">
        <f>分析係数表!H14</f>
        <v>1.1512694487055067E-3</v>
      </c>
      <c r="O11" s="82">
        <f t="shared" si="4"/>
        <v>3.4185770966269603E-2</v>
      </c>
      <c r="P11" s="76">
        <f>分析係数表!C14</f>
        <v>0.10751143043762246</v>
      </c>
      <c r="Q11" s="82">
        <f t="shared" si="5"/>
        <v>3.6753611371965881E-3</v>
      </c>
      <c r="R11" s="83">
        <v>2.177237481843633E-2</v>
      </c>
      <c r="S11" s="84">
        <f t="shared" si="6"/>
        <v>0.14816051096383412</v>
      </c>
      <c r="T11" s="85">
        <f>分析係数表!F14</f>
        <v>0.30163027656477437</v>
      </c>
      <c r="U11" s="86">
        <f t="shared" si="7"/>
        <v>4.4689695897999572E-2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投入係数表!AC12</f>
        <v>9.523779289589556E-6</v>
      </c>
      <c r="E12" s="77">
        <f t="shared" si="0"/>
        <v>9.5237792895895557E-4</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0.24420399817373284</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投入係数表!AC13</f>
        <v>1.6222170723267544E-3</v>
      </c>
      <c r="E13" s="77">
        <f t="shared" si="0"/>
        <v>0.16222170723267543</v>
      </c>
      <c r="F13" s="76">
        <f>分析係数表!C16</f>
        <v>7.3204631810756426E-2</v>
      </c>
      <c r="G13" s="77">
        <f t="shared" si="1"/>
        <v>1.1875380349680328E-2</v>
      </c>
      <c r="H13" s="77">
        <v>2.8686176899746597E-2</v>
      </c>
      <c r="I13" s="77">
        <f t="shared" si="2"/>
        <v>2.8686176899746597E-2</v>
      </c>
      <c r="J13" s="76">
        <f>分析係数表!G16</f>
        <v>3.3405954974582423E-2</v>
      </c>
      <c r="K13" s="78">
        <f t="shared" si="3"/>
        <v>9.5828913390584125E-4</v>
      </c>
      <c r="L13" s="79"/>
      <c r="M13" s="80"/>
      <c r="N13" s="81">
        <f>分析係数表!H16</f>
        <v>1.6620229784303289E-2</v>
      </c>
      <c r="O13" s="82">
        <f t="shared" si="4"/>
        <v>0.49352075611128571</v>
      </c>
      <c r="P13" s="76">
        <f>分析係数表!C16</f>
        <v>7.3204631810756426E-2</v>
      </c>
      <c r="Q13" s="82">
        <f t="shared" si="5"/>
        <v>3.6128005242092788E-2</v>
      </c>
      <c r="R13" s="83">
        <v>4.6129677045930073E-2</v>
      </c>
      <c r="S13" s="84">
        <f t="shared" si="6"/>
        <v>7.4815853945676664E-2</v>
      </c>
      <c r="T13" s="85">
        <f>分析係数表!F16</f>
        <v>0.2888106809675437</v>
      </c>
      <c r="U13" s="86">
        <f t="shared" si="7"/>
        <v>2.1607617725219169E-2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投入係数表!AC14</f>
        <v>5.3936336710042193E-3</v>
      </c>
      <c r="E14" s="77">
        <f t="shared" si="0"/>
        <v>0.53936336710042188</v>
      </c>
      <c r="F14" s="76">
        <f>分析係数表!C17</f>
        <v>9.4677137870855188E-2</v>
      </c>
      <c r="G14" s="77">
        <f t="shared" si="1"/>
        <v>5.1065379869455321E-2</v>
      </c>
      <c r="H14" s="77">
        <v>6.9544396257448265E-2</v>
      </c>
      <c r="I14" s="77">
        <f t="shared" si="2"/>
        <v>6.9544396257448265E-2</v>
      </c>
      <c r="J14" s="76">
        <f>分析係数表!G17</f>
        <v>0.22277835489659081</v>
      </c>
      <c r="K14" s="78">
        <f t="shared" si="3"/>
        <v>1.5492986190510951E-2</v>
      </c>
      <c r="L14" s="79"/>
      <c r="M14" s="80"/>
      <c r="N14" s="81">
        <f>分析係数表!H17</f>
        <v>2.9857871834204678E-3</v>
      </c>
      <c r="O14" s="82">
        <f t="shared" si="4"/>
        <v>8.8659902268061558E-2</v>
      </c>
      <c r="P14" s="76">
        <f>分析係数表!C17</f>
        <v>9.4677137870855188E-2</v>
      </c>
      <c r="Q14" s="82">
        <f t="shared" si="5"/>
        <v>8.3940657906498104E-3</v>
      </c>
      <c r="R14" s="83">
        <v>1.9966529543410161E-2</v>
      </c>
      <c r="S14" s="84">
        <f t="shared" si="6"/>
        <v>8.9510925800858426E-2</v>
      </c>
      <c r="T14" s="85">
        <f>分析係数表!F17</f>
        <v>0.35642648030975543</v>
      </c>
      <c r="U14" s="86">
        <f t="shared" si="7"/>
        <v>3.1904064232467645E-2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投入係数表!AC15</f>
        <v>2.1587233056402996E-4</v>
      </c>
      <c r="E15" s="77">
        <f t="shared" si="0"/>
        <v>2.1587233056402998E-2</v>
      </c>
      <c r="F15" s="76">
        <f>分析係数表!C18</f>
        <v>9.0734209682590605E-2</v>
      </c>
      <c r="G15" s="77">
        <f t="shared" si="1"/>
        <v>1.958700530606621E-3</v>
      </c>
      <c r="H15" s="77">
        <v>5.9397220194028827E-3</v>
      </c>
      <c r="I15" s="77">
        <f t="shared" si="2"/>
        <v>5.9397220194028827E-3</v>
      </c>
      <c r="J15" s="76">
        <f>分析係数表!G18</f>
        <v>0.21565293431791682</v>
      </c>
      <c r="K15" s="78">
        <f t="shared" si="3"/>
        <v>1.2809184825169741E-3</v>
      </c>
      <c r="L15" s="79"/>
      <c r="M15" s="80"/>
      <c r="N15" s="81">
        <f>分析係数表!H18</f>
        <v>4.3984597564411608E-4</v>
      </c>
      <c r="O15" s="82">
        <f t="shared" si="4"/>
        <v>1.3060777214849434E-2</v>
      </c>
      <c r="P15" s="76">
        <f>分析係数表!C18</f>
        <v>9.0734209682590605E-2</v>
      </c>
      <c r="Q15" s="82">
        <f t="shared" si="5"/>
        <v>1.1850592984297503E-3</v>
      </c>
      <c r="R15" s="83">
        <v>3.4287082086856381E-3</v>
      </c>
      <c r="S15" s="84">
        <f t="shared" si="6"/>
        <v>9.3684302280885208E-3</v>
      </c>
      <c r="T15" s="85">
        <f>分析係数表!F18</f>
        <v>0.45924018655266224</v>
      </c>
      <c r="U15" s="86">
        <f t="shared" si="7"/>
        <v>4.3023596456529725E-3</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投入係数表!AC16</f>
        <v>0</v>
      </c>
      <c r="E16" s="77">
        <f t="shared" si="0"/>
        <v>0</v>
      </c>
      <c r="F16" s="76">
        <f>分析係数表!C19</f>
        <v>0.38367313932924796</v>
      </c>
      <c r="G16" s="77">
        <f t="shared" si="1"/>
        <v>0</v>
      </c>
      <c r="H16" s="77">
        <v>1.8582980185952041E-2</v>
      </c>
      <c r="I16" s="77">
        <f t="shared" si="2"/>
        <v>1.8582980185952041E-2</v>
      </c>
      <c r="J16" s="76">
        <f>分析係数表!G19</f>
        <v>5.766363928853338E-2</v>
      </c>
      <c r="K16" s="78">
        <f t="shared" si="3"/>
        <v>1.0715622663487014E-3</v>
      </c>
      <c r="L16" s="79"/>
      <c r="M16" s="80"/>
      <c r="N16" s="81">
        <f>分析係数表!H19</f>
        <v>-1.1191810412296904E-4</v>
      </c>
      <c r="O16" s="82">
        <f t="shared" si="4"/>
        <v>-3.3232938464830414E-3</v>
      </c>
      <c r="P16" s="76">
        <f>分析係数表!C19</f>
        <v>0.38367313932924796</v>
      </c>
      <c r="Q16" s="82">
        <f t="shared" si="5"/>
        <v>-1.2750585829937203E-3</v>
      </c>
      <c r="R16" s="83">
        <v>1.1381398498306614E-2</v>
      </c>
      <c r="S16" s="84">
        <f t="shared" si="6"/>
        <v>2.9964378684258657E-2</v>
      </c>
      <c r="T16" s="85">
        <f>分析係数表!F19</f>
        <v>0.24005843022564122</v>
      </c>
      <c r="U16" s="86">
        <f t="shared" si="7"/>
        <v>7.1932017096297974E-3</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投入係数表!AC17</f>
        <v>1.5872965482649263E-5</v>
      </c>
      <c r="E17" s="77">
        <f t="shared" si="0"/>
        <v>1.5872965482649263E-3</v>
      </c>
      <c r="F17" s="76">
        <f>分析係数表!C20</f>
        <v>5.6760594962254274E-2</v>
      </c>
      <c r="G17" s="77">
        <f t="shared" si="1"/>
        <v>9.0095896461049772E-5</v>
      </c>
      <c r="H17" s="77">
        <v>1.9743108387190269E-3</v>
      </c>
      <c r="I17" s="77">
        <f t="shared" si="2"/>
        <v>1.9743108387190269E-3</v>
      </c>
      <c r="J17" s="76">
        <f>分析係数表!G20</f>
        <v>0.10000544691976687</v>
      </c>
      <c r="K17" s="78">
        <f t="shared" si="3"/>
        <v>1.9744183778463607E-4</v>
      </c>
      <c r="L17" s="79"/>
      <c r="M17" s="80"/>
      <c r="N17" s="81">
        <f>分析係数表!H20</f>
        <v>5.4785085934320511E-4</v>
      </c>
      <c r="O17" s="82">
        <f t="shared" si="4"/>
        <v>1.6267871975791111E-2</v>
      </c>
      <c r="P17" s="76">
        <f>分析係数表!C20</f>
        <v>5.6760594962254274E-2</v>
      </c>
      <c r="Q17" s="82">
        <f t="shared" si="5"/>
        <v>9.2337409211568642E-4</v>
      </c>
      <c r="R17" s="83">
        <v>3.087116195608192E-3</v>
      </c>
      <c r="S17" s="84">
        <f t="shared" si="6"/>
        <v>5.0614270343272184E-3</v>
      </c>
      <c r="T17" s="85">
        <f>分析係数表!F20</f>
        <v>0.22277901846505802</v>
      </c>
      <c r="U17" s="86">
        <f t="shared" si="7"/>
        <v>1.1275797467399271E-3</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投入係数表!AC18</f>
        <v>3.076180710537427E-3</v>
      </c>
      <c r="E18" s="77">
        <f t="shared" si="0"/>
        <v>0.30761807105374273</v>
      </c>
      <c r="F18" s="76">
        <f>分析係数表!C21</f>
        <v>0.13737850556345566</v>
      </c>
      <c r="G18" s="77">
        <f t="shared" si="1"/>
        <v>4.2260110885676092E-2</v>
      </c>
      <c r="H18" s="77">
        <v>5.3964306950691696E-2</v>
      </c>
      <c r="I18" s="77">
        <f t="shared" si="2"/>
        <v>5.3964306950691696E-2</v>
      </c>
      <c r="J18" s="76">
        <f>分析係数表!G21</f>
        <v>0.2851571527617287</v>
      </c>
      <c r="K18" s="78">
        <f t="shared" si="3"/>
        <v>1.538830812081921E-2</v>
      </c>
      <c r="L18" s="79"/>
      <c r="M18" s="80"/>
      <c r="N18" s="81">
        <f>分析係数表!H21</f>
        <v>9.156935791879285E-4</v>
      </c>
      <c r="O18" s="82">
        <f t="shared" si="4"/>
        <v>2.7190586016679428E-2</v>
      </c>
      <c r="P18" s="76">
        <f>分析係数表!C21</f>
        <v>0.13737850556345566</v>
      </c>
      <c r="Q18" s="82">
        <f t="shared" si="5"/>
        <v>3.7354020723660143E-3</v>
      </c>
      <c r="R18" s="83">
        <v>1.1495531110629835E-2</v>
      </c>
      <c r="S18" s="84">
        <f t="shared" si="6"/>
        <v>6.5459838061321524E-2</v>
      </c>
      <c r="T18" s="85">
        <f>分析係数表!F21</f>
        <v>0.4258002079963023</v>
      </c>
      <c r="U18" s="86">
        <f t="shared" si="7"/>
        <v>2.7872812661914971E-2</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投入係数表!AC19</f>
        <v>3.1745930965298522E-6</v>
      </c>
      <c r="E19" s="77">
        <f t="shared" si="0"/>
        <v>3.1745930965298519E-4</v>
      </c>
      <c r="F19" s="76">
        <f>分析係数表!C22</f>
        <v>5.5142937219730959E-2</v>
      </c>
      <c r="G19" s="77">
        <f t="shared" si="1"/>
        <v>1.7505638782013693E-5</v>
      </c>
      <c r="H19" s="77">
        <v>4.5050597816046738E-3</v>
      </c>
      <c r="I19" s="77">
        <f t="shared" si="2"/>
        <v>4.5050597816046738E-3</v>
      </c>
      <c r="J19" s="76">
        <f>分析係数表!G22</f>
        <v>0.19463487332339791</v>
      </c>
      <c r="K19" s="78">
        <f t="shared" si="3"/>
        <v>8.768417399069603E-4</v>
      </c>
      <c r="L19" s="79"/>
      <c r="M19" s="80"/>
      <c r="N19" s="81">
        <f>分析係数表!H22</f>
        <v>4.3045424662680399E-5</v>
      </c>
      <c r="O19" s="82">
        <f t="shared" si="4"/>
        <v>1.2781899409550158E-3</v>
      </c>
      <c r="P19" s="76">
        <f>分析係数表!C22</f>
        <v>5.5142937219730959E-2</v>
      </c>
      <c r="Q19" s="82">
        <f t="shared" si="5"/>
        <v>7.0483147668974063E-5</v>
      </c>
      <c r="R19" s="83">
        <v>1.4774398665722529E-3</v>
      </c>
      <c r="S19" s="84">
        <f t="shared" si="6"/>
        <v>5.9824996481769267E-3</v>
      </c>
      <c r="T19" s="85">
        <f>分析係数表!F22</f>
        <v>0.4128663686040735</v>
      </c>
      <c r="U19" s="86">
        <f t="shared" si="7"/>
        <v>2.4699729049179552E-3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投入係数表!AC20</f>
        <v>3.1745930965298522E-6</v>
      </c>
      <c r="E20" s="77">
        <f t="shared" si="0"/>
        <v>3.1745930965298519E-4</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7.4367414746473654E-4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投入係数表!AC21</f>
        <v>1.1555518871368662E-3</v>
      </c>
      <c r="E21" s="77">
        <f t="shared" si="0"/>
        <v>0.11555518871368663</v>
      </c>
      <c r="F21" s="76">
        <f>分析係数表!C24</f>
        <v>1</v>
      </c>
      <c r="G21" s="77">
        <f t="shared" si="1"/>
        <v>0.11555518871368663</v>
      </c>
      <c r="H21" s="77">
        <v>0.1990660752798501</v>
      </c>
      <c r="I21" s="77">
        <f t="shared" si="2"/>
        <v>0.1990660752798501</v>
      </c>
      <c r="J21" s="76">
        <f>分析係数表!G24</f>
        <v>0.20831345678476951</v>
      </c>
      <c r="K21" s="78">
        <f t="shared" si="3"/>
        <v>4.1468142270122729E-2</v>
      </c>
      <c r="L21" s="79"/>
      <c r="M21" s="80"/>
      <c r="N21" s="81">
        <f>分析係数表!H24</f>
        <v>3.2557993926681905E-4</v>
      </c>
      <c r="O21" s="82">
        <f t="shared" si="4"/>
        <v>9.6677639170415757E-3</v>
      </c>
      <c r="P21" s="76">
        <f>分析係数表!C24</f>
        <v>1</v>
      </c>
      <c r="Q21" s="82">
        <f t="shared" si="5"/>
        <v>9.6677639170415757E-3</v>
      </c>
      <c r="R21" s="83">
        <v>5.1011568855813705E-2</v>
      </c>
      <c r="S21" s="84">
        <f t="shared" si="6"/>
        <v>0.2500776441356638</v>
      </c>
      <c r="T21" s="85">
        <f>分析係数表!F24</f>
        <v>0.39224380935860187</v>
      </c>
      <c r="U21" s="86">
        <f t="shared" si="7"/>
        <v>9.8091407771197597E-2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投入係数表!AC22</f>
        <v>2.5396744772238817E-5</v>
      </c>
      <c r="E22" s="77">
        <f t="shared" si="0"/>
        <v>2.5396744772238815E-3</v>
      </c>
      <c r="F22" s="76">
        <f>分析係数表!C25</f>
        <v>5.3881637957861162E-2</v>
      </c>
      <c r="G22" s="77">
        <f t="shared" si="1"/>
        <v>1.3684182071259751E-4</v>
      </c>
      <c r="H22" s="77">
        <v>9.9978489249929574E-3</v>
      </c>
      <c r="I22" s="77">
        <f t="shared" si="2"/>
        <v>9.9978489249929574E-3</v>
      </c>
      <c r="J22" s="76">
        <f>分析係数表!G25</f>
        <v>0.19694753074216123</v>
      </c>
      <c r="K22" s="78">
        <f t="shared" si="3"/>
        <v>1.9690516585105342E-3</v>
      </c>
      <c r="L22" s="79"/>
      <c r="M22" s="80"/>
      <c r="N22" s="81">
        <f>分析係数表!H25</f>
        <v>5.0793601101962874E-4</v>
      </c>
      <c r="O22" s="82">
        <f t="shared" si="4"/>
        <v>1.5082641303269187E-2</v>
      </c>
      <c r="P22" s="76">
        <f>分析係数表!C25</f>
        <v>5.3881637957861162E-2</v>
      </c>
      <c r="Q22" s="82">
        <f t="shared" si="5"/>
        <v>8.1267741815103359E-4</v>
      </c>
      <c r="R22" s="83">
        <v>7.042360733665238E-3</v>
      </c>
      <c r="S22" s="84">
        <f t="shared" si="6"/>
        <v>1.7040209658658195E-2</v>
      </c>
      <c r="T22" s="85">
        <f>分析係数表!F25</f>
        <v>0.35040132853584277</v>
      </c>
      <c r="U22" s="86">
        <f t="shared" si="7"/>
        <v>5.970912102923131E-3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投入係数表!AC23</f>
        <v>2.2539610985361952E-4</v>
      </c>
      <c r="E23" s="77">
        <f t="shared" si="0"/>
        <v>2.2539610985361953E-2</v>
      </c>
      <c r="F23" s="76">
        <f>分析係数表!C26</f>
        <v>0.84177658262309296</v>
      </c>
      <c r="G23" s="77">
        <f t="shared" si="1"/>
        <v>1.8973316708911909E-2</v>
      </c>
      <c r="H23" s="77">
        <v>8.6315965036824885E-2</v>
      </c>
      <c r="I23" s="77">
        <f t="shared" si="2"/>
        <v>8.6315965036824885E-2</v>
      </c>
      <c r="J23" s="76">
        <f>分析係数表!G26</f>
        <v>0.19643330946147433</v>
      </c>
      <c r="K23" s="78">
        <f t="shared" si="3"/>
        <v>1.6955330671544422E-2</v>
      </c>
      <c r="L23" s="79"/>
      <c r="M23" s="80"/>
      <c r="N23" s="81">
        <f>分析係数表!H26</f>
        <v>1.0240897849294056E-2</v>
      </c>
      <c r="O23" s="82">
        <f t="shared" si="4"/>
        <v>0.30409300686175245</v>
      </c>
      <c r="P23" s="76">
        <f>分析係数表!C26</f>
        <v>0.84177658262309296</v>
      </c>
      <c r="Q23" s="82">
        <f t="shared" si="5"/>
        <v>0.25597837211566671</v>
      </c>
      <c r="R23" s="83">
        <v>0.30458197853199448</v>
      </c>
      <c r="S23" s="84">
        <f t="shared" si="6"/>
        <v>0.39089794356881935</v>
      </c>
      <c r="T23" s="85">
        <f>分析係数表!F26</f>
        <v>0.3347664275567348</v>
      </c>
      <c r="U23" s="86">
        <f t="shared" si="7"/>
        <v>0.13085950810780778</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投入係数表!AC24</f>
        <v>3.0476093726686579E-4</v>
      </c>
      <c r="E24" s="77">
        <f t="shared" si="0"/>
        <v>3.0476093726686578E-2</v>
      </c>
      <c r="F24" s="76">
        <f>分析係数表!C27</f>
        <v>0.24324710590252963</v>
      </c>
      <c r="G24" s="77">
        <f t="shared" si="1"/>
        <v>7.413221598230749E-3</v>
      </c>
      <c r="H24" s="77">
        <v>1.043004991531046E-2</v>
      </c>
      <c r="I24" s="77">
        <f t="shared" si="2"/>
        <v>1.043004991531046E-2</v>
      </c>
      <c r="J24" s="76">
        <f>分析係数表!G27</f>
        <v>0.17095686135274277</v>
      </c>
      <c r="K24" s="78">
        <f t="shared" si="3"/>
        <v>1.7830885972739167E-3</v>
      </c>
      <c r="L24" s="79"/>
      <c r="M24" s="80"/>
      <c r="N24" s="81">
        <f>分析係数表!H27</f>
        <v>1.1085370816767366E-2</v>
      </c>
      <c r="O24" s="82">
        <f t="shared" si="4"/>
        <v>0.32916876952157897</v>
      </c>
      <c r="P24" s="76">
        <f>分析係数表!C27</f>
        <v>0.24324710590252963</v>
      </c>
      <c r="Q24" s="82">
        <f t="shared" si="5"/>
        <v>8.0069350539620887E-2</v>
      </c>
      <c r="R24" s="83">
        <v>8.1864049279674875E-2</v>
      </c>
      <c r="S24" s="84">
        <f t="shared" si="6"/>
        <v>9.2294099194985338E-2</v>
      </c>
      <c r="T24" s="85">
        <f>分析係数表!F27</f>
        <v>0.32207527072607844</v>
      </c>
      <c r="U24" s="86">
        <f t="shared" si="7"/>
        <v>2.972564698464444E-2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投入係数表!AC25</f>
        <v>0</v>
      </c>
      <c r="E25" s="77">
        <f t="shared" si="0"/>
        <v>0</v>
      </c>
      <c r="F25" s="76">
        <f>分析係数表!C28</f>
        <v>6.4266243880729879E-2</v>
      </c>
      <c r="G25" s="77">
        <f t="shared" si="1"/>
        <v>0</v>
      </c>
      <c r="H25" s="77">
        <v>1.7578843734763362E-2</v>
      </c>
      <c r="I25" s="77">
        <f t="shared" si="2"/>
        <v>1.7578843734763362E-2</v>
      </c>
      <c r="J25" s="76">
        <f>分析係数表!G28</f>
        <v>0.12485076971410619</v>
      </c>
      <c r="K25" s="78">
        <f t="shared" si="3"/>
        <v>2.1947321709691989E-3</v>
      </c>
      <c r="L25" s="79"/>
      <c r="M25" s="80"/>
      <c r="N25" s="81">
        <f>分析係数表!H28</f>
        <v>2.0224305794696803E-2</v>
      </c>
      <c r="O25" s="82">
        <f t="shared" si="4"/>
        <v>0.60054011389488293</v>
      </c>
      <c r="P25" s="76">
        <f>分析係数表!C28</f>
        <v>6.4266243880729879E-2</v>
      </c>
      <c r="Q25" s="82">
        <f t="shared" si="5"/>
        <v>3.8594457419729847E-2</v>
      </c>
      <c r="R25" s="83">
        <v>4.4336198715374968E-2</v>
      </c>
      <c r="S25" s="84">
        <f t="shared" si="6"/>
        <v>6.1915042450138333E-2</v>
      </c>
      <c r="T25" s="85">
        <f>分析係数表!F28</f>
        <v>0.21344643418158971</v>
      </c>
      <c r="U25" s="86">
        <f t="shared" si="7"/>
        <v>1.3215545033183784E-2</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投入係数表!AC26</f>
        <v>6.3745829378319433E-3</v>
      </c>
      <c r="E26" s="77">
        <f t="shared" si="0"/>
        <v>0.6374582937831943</v>
      </c>
      <c r="F26" s="76">
        <f>分析係数表!C29</f>
        <v>0.2704472217012498</v>
      </c>
      <c r="G26" s="77">
        <f t="shared" si="1"/>
        <v>0.17239882450408398</v>
      </c>
      <c r="H26" s="77">
        <v>0.22806693528505337</v>
      </c>
      <c r="I26" s="77">
        <f t="shared" si="2"/>
        <v>0.22806693528505337</v>
      </c>
      <c r="J26" s="76">
        <f>分析係数表!G29</f>
        <v>0.25613918980110767</v>
      </c>
      <c r="K26" s="78">
        <f t="shared" si="3"/>
        <v>5.8416880024335226E-2</v>
      </c>
      <c r="L26" s="79"/>
      <c r="M26" s="80"/>
      <c r="N26" s="81">
        <f>分析係数表!H29</f>
        <v>1.0092978117271389E-2</v>
      </c>
      <c r="O26" s="82">
        <f t="shared" si="4"/>
        <v>0.29970068142828882</v>
      </c>
      <c r="P26" s="76">
        <f>分析係数表!C29</f>
        <v>0.2704472217012498</v>
      </c>
      <c r="Q26" s="82">
        <f t="shared" si="5"/>
        <v>8.1053216634252065E-2</v>
      </c>
      <c r="R26" s="83">
        <v>0.12752128555848083</v>
      </c>
      <c r="S26" s="84">
        <f t="shared" si="6"/>
        <v>0.3555882208435342</v>
      </c>
      <c r="T26" s="85">
        <f>分析係数表!F29</f>
        <v>0.41878853321258142</v>
      </c>
      <c r="U26" s="86">
        <f t="shared" si="7"/>
        <v>0.14891626943473515</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投入係数表!AC27</f>
        <v>3.076180710537427E-3</v>
      </c>
      <c r="E27" s="77">
        <f t="shared" si="0"/>
        <v>0.30761807105374273</v>
      </c>
      <c r="F27" s="76">
        <f>分析係数表!C30</f>
        <v>1</v>
      </c>
      <c r="G27" s="77">
        <f t="shared" si="1"/>
        <v>0.30761807105374273</v>
      </c>
      <c r="H27" s="77">
        <v>0.42653573218367347</v>
      </c>
      <c r="I27" s="77">
        <f t="shared" si="2"/>
        <v>0.42653573218367347</v>
      </c>
      <c r="J27" s="76">
        <f>分析係数表!G30</f>
        <v>0.34447816919378449</v>
      </c>
      <c r="K27" s="78">
        <f t="shared" si="3"/>
        <v>0.14693224811836222</v>
      </c>
      <c r="L27" s="79"/>
      <c r="M27" s="80"/>
      <c r="N27" s="81">
        <f>分析係数表!H30</f>
        <v>0</v>
      </c>
      <c r="O27" s="82">
        <f t="shared" si="4"/>
        <v>0</v>
      </c>
      <c r="P27" s="76">
        <f>分析係数表!C30</f>
        <v>1</v>
      </c>
      <c r="Q27" s="82">
        <f t="shared" si="5"/>
        <v>0</v>
      </c>
      <c r="R27" s="83">
        <v>0.12028988669116136</v>
      </c>
      <c r="S27" s="84">
        <f t="shared" si="6"/>
        <v>0.54682561887483483</v>
      </c>
      <c r="T27" s="85">
        <f>分析係数表!F30</f>
        <v>0.44033965000872966</v>
      </c>
      <c r="U27" s="86">
        <f t="shared" si="7"/>
        <v>0.24078900163115177</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投入係数表!AC28</f>
        <v>2.3577702927927213E-2</v>
      </c>
      <c r="E28" s="77">
        <f t="shared" si="0"/>
        <v>2.3577702927927211</v>
      </c>
      <c r="F28" s="76">
        <f>分析係数表!C31</f>
        <v>1</v>
      </c>
      <c r="G28" s="77">
        <f t="shared" si="1"/>
        <v>2.3577702927927211</v>
      </c>
      <c r="H28" s="77">
        <v>2.7299436991769692</v>
      </c>
      <c r="I28" s="77">
        <f t="shared" si="2"/>
        <v>2.7299436991769692</v>
      </c>
      <c r="J28" s="76">
        <f>分析係数表!G31</f>
        <v>7.060016576471162E-2</v>
      </c>
      <c r="K28" s="78">
        <f t="shared" si="3"/>
        <v>0.19273447769022406</v>
      </c>
      <c r="L28" s="79"/>
      <c r="M28" s="80"/>
      <c r="N28" s="81">
        <f>分析係数表!H31</f>
        <v>2.2204395329180102E-2</v>
      </c>
      <c r="O28" s="82">
        <f t="shared" si="4"/>
        <v>0.65933685117881369</v>
      </c>
      <c r="P28" s="76">
        <f>分析係数表!C31</f>
        <v>1</v>
      </c>
      <c r="Q28" s="82">
        <f t="shared" si="5"/>
        <v>0.65933685117881369</v>
      </c>
      <c r="R28" s="83">
        <v>1.0019661449747068</v>
      </c>
      <c r="S28" s="84">
        <f t="shared" si="6"/>
        <v>3.731909844151676</v>
      </c>
      <c r="T28" s="85">
        <f>分析係数表!F31</f>
        <v>0.30864414216761737</v>
      </c>
      <c r="U28" s="86">
        <f t="shared" si="7"/>
        <v>1.1518321124950808</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投入係数表!AC29</f>
        <v>2.3460242983355611E-3</v>
      </c>
      <c r="E29" s="77">
        <f t="shared" si="0"/>
        <v>0.23460242983355611</v>
      </c>
      <c r="F29" s="76">
        <f>分析係数表!C32</f>
        <v>1</v>
      </c>
      <c r="G29" s="77">
        <f t="shared" si="1"/>
        <v>0.23460242983355611</v>
      </c>
      <c r="H29" s="77">
        <v>0.28889236306560812</v>
      </c>
      <c r="I29" s="77">
        <f t="shared" si="2"/>
        <v>0.28889236306560812</v>
      </c>
      <c r="J29" s="76">
        <f>分析係数表!G32</f>
        <v>0.14032153145618437</v>
      </c>
      <c r="K29" s="78">
        <f t="shared" si="3"/>
        <v>4.0537818811362161E-2</v>
      </c>
      <c r="L29" s="79"/>
      <c r="M29" s="80"/>
      <c r="N29" s="81">
        <f>分析係数表!H32</f>
        <v>6.2454997965125381E-3</v>
      </c>
      <c r="O29" s="82">
        <f t="shared" si="4"/>
        <v>0.18545374052401867</v>
      </c>
      <c r="P29" s="76">
        <f>分析係数表!C32</f>
        <v>1</v>
      </c>
      <c r="Q29" s="82">
        <f t="shared" si="5"/>
        <v>0.18545374052401867</v>
      </c>
      <c r="R29" s="83">
        <v>0.26316061773784311</v>
      </c>
      <c r="S29" s="84">
        <f t="shared" si="6"/>
        <v>0.55205298080345122</v>
      </c>
      <c r="T29" s="85">
        <f>分析係数表!F32</f>
        <v>0.48266889694266329</v>
      </c>
      <c r="U29" s="86">
        <f t="shared" si="7"/>
        <v>0.26645880329831106</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投入係数表!AC30</f>
        <v>1.374598810797426E-3</v>
      </c>
      <c r="E30" s="77">
        <f t="shared" si="0"/>
        <v>0.13745988107974261</v>
      </c>
      <c r="F30" s="76">
        <f>分析係数表!C33</f>
        <v>0.77670327534259886</v>
      </c>
      <c r="G30" s="77">
        <f t="shared" si="1"/>
        <v>0.10676553986284022</v>
      </c>
      <c r="H30" s="77">
        <v>0.15676603766750444</v>
      </c>
      <c r="I30" s="77">
        <f t="shared" si="2"/>
        <v>0.15676603766750444</v>
      </c>
      <c r="J30" s="76">
        <f>分析係数表!G33</f>
        <v>0.5074626865671642</v>
      </c>
      <c r="K30" s="78">
        <f t="shared" si="3"/>
        <v>7.9552914637241068E-2</v>
      </c>
      <c r="L30" s="79"/>
      <c r="M30" s="80"/>
      <c r="N30" s="81">
        <f>分析係数表!H33</f>
        <v>9.4934727483329676E-4</v>
      </c>
      <c r="O30" s="82">
        <f t="shared" si="4"/>
        <v>2.8189898152335167E-2</v>
      </c>
      <c r="P30" s="76">
        <f>分析係数表!C33</f>
        <v>0.77670327534259886</v>
      </c>
      <c r="Q30" s="82">
        <f t="shared" si="5"/>
        <v>2.1895186226492998E-2</v>
      </c>
      <c r="R30" s="83">
        <v>8.8423081421737784E-2</v>
      </c>
      <c r="S30" s="84">
        <f t="shared" si="6"/>
        <v>0.24518911908924224</v>
      </c>
      <c r="T30" s="85">
        <f>分析係数表!F33</f>
        <v>0.6450384062948854</v>
      </c>
      <c r="U30" s="86">
        <f t="shared" si="7"/>
        <v>0.15815639861817168</v>
      </c>
      <c r="V30" s="87">
        <f>分析係数表!D33</f>
        <v>0.11977768063448448</v>
      </c>
      <c r="W30" s="88">
        <f t="shared" si="8"/>
        <v>0</v>
      </c>
      <c r="X30" s="76">
        <f>分析係数表!E33</f>
        <v>0.11859114469493537</v>
      </c>
      <c r="Y30" s="89">
        <f t="shared" si="9"/>
        <v>0</v>
      </c>
    </row>
    <row r="31" spans="1:25" x14ac:dyDescent="0.2">
      <c r="A31" s="6" t="s">
        <v>19</v>
      </c>
      <c r="B31" s="5" t="s">
        <v>275</v>
      </c>
      <c r="C31" s="75">
        <f>最終需要_まとめ!C32</f>
        <v>100</v>
      </c>
      <c r="D31" s="76">
        <f>投入係数表!AC31</f>
        <v>1.1422185961314408E-2</v>
      </c>
      <c r="E31" s="77">
        <f t="shared" si="0"/>
        <v>1.1422185961314408</v>
      </c>
      <c r="F31" s="76">
        <f>分析係数表!C34</f>
        <v>0.47532743082063433</v>
      </c>
      <c r="G31" s="77">
        <f t="shared" si="1"/>
        <v>0.54292783073470952</v>
      </c>
      <c r="H31" s="77">
        <v>0.75553503794435806</v>
      </c>
      <c r="I31" s="77">
        <f t="shared" si="2"/>
        <v>100.75553503794436</v>
      </c>
      <c r="J31" s="76">
        <f>分析係数表!G34</f>
        <v>0.42481134980523871</v>
      </c>
      <c r="K31" s="78">
        <f t="shared" si="3"/>
        <v>42.802094839818167</v>
      </c>
      <c r="L31" s="79"/>
      <c r="M31" s="80"/>
      <c r="N31" s="81">
        <f>分析係数表!H34</f>
        <v>0.15685204896221394</v>
      </c>
      <c r="O31" s="82">
        <f t="shared" si="4"/>
        <v>4.6575614661203195</v>
      </c>
      <c r="P31" s="76">
        <f>分析係数表!C34</f>
        <v>0.47532743082063433</v>
      </c>
      <c r="Q31" s="82">
        <f t="shared" si="5"/>
        <v>2.2138667255801585</v>
      </c>
      <c r="R31" s="83">
        <v>2.4544922754306078</v>
      </c>
      <c r="S31" s="84">
        <f t="shared" si="6"/>
        <v>103.21002731337497</v>
      </c>
      <c r="T31" s="85">
        <f>分析係数表!F34</f>
        <v>0.69928666893120972</v>
      </c>
      <c r="U31" s="86">
        <f t="shared" si="7"/>
        <v>72.173396200269153</v>
      </c>
      <c r="V31" s="87">
        <f>分析係数表!D34</f>
        <v>0.17669785175285158</v>
      </c>
      <c r="W31" s="88">
        <f t="shared" si="8"/>
        <v>18</v>
      </c>
      <c r="X31" s="76">
        <f>分析係数表!E34</f>
        <v>0.12938371624217065</v>
      </c>
      <c r="Y31" s="89">
        <f t="shared" si="9"/>
        <v>13</v>
      </c>
    </row>
    <row r="32" spans="1:25" x14ac:dyDescent="0.2">
      <c r="A32" s="6" t="s">
        <v>20</v>
      </c>
      <c r="B32" s="5" t="s">
        <v>37</v>
      </c>
      <c r="C32" s="90"/>
      <c r="D32" s="76">
        <f>投入係数表!AC32</f>
        <v>1.7650737616705978E-2</v>
      </c>
      <c r="E32" s="77">
        <f t="shared" si="0"/>
        <v>1.7650737616705978</v>
      </c>
      <c r="F32" s="76">
        <f>分析係数表!C35</f>
        <v>0.95011559485855634</v>
      </c>
      <c r="G32" s="77">
        <f t="shared" si="1"/>
        <v>1.6770241070388898</v>
      </c>
      <c r="H32" s="77">
        <v>2.1545769330522093</v>
      </c>
      <c r="I32" s="77">
        <f t="shared" si="2"/>
        <v>2.1545769330522093</v>
      </c>
      <c r="J32" s="76">
        <f>分析係数表!G35</f>
        <v>0.31372249083859299</v>
      </c>
      <c r="K32" s="78">
        <f t="shared" si="3"/>
        <v>0.67593924214051548</v>
      </c>
      <c r="L32" s="79"/>
      <c r="M32" s="80"/>
      <c r="N32" s="81">
        <f>分析係数表!H35</f>
        <v>5.8597345271264437E-2</v>
      </c>
      <c r="O32" s="82">
        <f t="shared" si="4"/>
        <v>1.7399883467135089</v>
      </c>
      <c r="P32" s="76">
        <f>分析係数表!C35</f>
        <v>0.95011559485855634</v>
      </c>
      <c r="Q32" s="82">
        <f t="shared" si="5"/>
        <v>1.6531900630846614</v>
      </c>
      <c r="R32" s="83">
        <v>2.3394118476644046</v>
      </c>
      <c r="S32" s="84">
        <f t="shared" si="6"/>
        <v>4.4939887807166139</v>
      </c>
      <c r="T32" s="85">
        <f>分析係数表!F35</f>
        <v>0.64312744830705182</v>
      </c>
      <c r="U32" s="86">
        <f t="shared" si="7"/>
        <v>2.8902075372627949</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投入係数表!AC33</f>
        <v>2.729197685086714E-2</v>
      </c>
      <c r="E33" s="77">
        <f t="shared" si="0"/>
        <v>2.7291976850867141</v>
      </c>
      <c r="F33" s="76">
        <f>分析係数表!C36</f>
        <v>0.97036286861890209</v>
      </c>
      <c r="G33" s="77">
        <f t="shared" si="1"/>
        <v>2.6483120947288108</v>
      </c>
      <c r="H33" s="77">
        <v>2.8972770690881111</v>
      </c>
      <c r="I33" s="77">
        <f t="shared" si="2"/>
        <v>2.8972770690881111</v>
      </c>
      <c r="J33" s="76">
        <f>分析係数表!G36</f>
        <v>5.6132677862763138E-2</v>
      </c>
      <c r="K33" s="78">
        <f t="shared" si="3"/>
        <v>0.16263192039829347</v>
      </c>
      <c r="L33" s="79"/>
      <c r="M33" s="80"/>
      <c r="N33" s="81">
        <f>分析係数表!H36</f>
        <v>0.19400338102244624</v>
      </c>
      <c r="O33" s="82">
        <f t="shared" si="4"/>
        <v>5.7607323444329319</v>
      </c>
      <c r="P33" s="76">
        <f>分析係数表!C36</f>
        <v>0.97036286861890209</v>
      </c>
      <c r="Q33" s="82">
        <f t="shared" si="5"/>
        <v>5.5900007630896331</v>
      </c>
      <c r="R33" s="83">
        <v>5.9645551951110241</v>
      </c>
      <c r="S33" s="84">
        <f t="shared" si="6"/>
        <v>8.8618322641991352</v>
      </c>
      <c r="T33" s="85">
        <f>分析係数表!F36</f>
        <v>0.84161253999423258</v>
      </c>
      <c r="U33" s="86">
        <f t="shared" si="7"/>
        <v>7.4582291608754749</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投入係数表!AC34</f>
        <v>2.0949139844000497E-2</v>
      </c>
      <c r="E34" s="77">
        <f t="shared" si="0"/>
        <v>2.0949139844000495</v>
      </c>
      <c r="F34" s="76">
        <f>分析係数表!C37</f>
        <v>0.51412455642849397</v>
      </c>
      <c r="G34" s="77">
        <f t="shared" si="1"/>
        <v>1.0770467229855243</v>
      </c>
      <c r="H34" s="77">
        <v>1.3523876342341241</v>
      </c>
      <c r="I34" s="77">
        <f t="shared" si="2"/>
        <v>1.3523876342341241</v>
      </c>
      <c r="J34" s="76">
        <f>分析係数表!G37</f>
        <v>0.38383420760226361</v>
      </c>
      <c r="K34" s="78">
        <f t="shared" si="3"/>
        <v>0.51909263595735489</v>
      </c>
      <c r="L34" s="79"/>
      <c r="M34" s="80"/>
      <c r="N34" s="81">
        <f>分析係数表!H37</f>
        <v>4.7982343549447456E-2</v>
      </c>
      <c r="O34" s="82">
        <f t="shared" si="4"/>
        <v>1.4247867072740021</v>
      </c>
      <c r="P34" s="76">
        <f>分析係数表!C37</f>
        <v>0.51412455642849397</v>
      </c>
      <c r="Q34" s="82">
        <f t="shared" si="5"/>
        <v>0.73251783388246083</v>
      </c>
      <c r="R34" s="83">
        <v>0.96264923084296883</v>
      </c>
      <c r="S34" s="84">
        <f t="shared" si="6"/>
        <v>2.3150368650770927</v>
      </c>
      <c r="T34" s="85">
        <f>分析係数表!F37</f>
        <v>0.64874544561874981</v>
      </c>
      <c r="U34" s="86">
        <f t="shared" si="7"/>
        <v>1.5018696226582722</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投入係数表!AC35</f>
        <v>3.8590353681416882E-2</v>
      </c>
      <c r="E35" s="77">
        <f t="shared" si="0"/>
        <v>3.8590353681416882</v>
      </c>
      <c r="F35" s="76">
        <f>分析係数表!C38</f>
        <v>0.46043954090550876</v>
      </c>
      <c r="G35" s="77">
        <f t="shared" si="1"/>
        <v>1.77685247324528</v>
      </c>
      <c r="H35" s="77">
        <v>2.2113062974358297</v>
      </c>
      <c r="I35" s="77">
        <f t="shared" si="2"/>
        <v>2.2113062974358297</v>
      </c>
      <c r="J35" s="76">
        <f>分析係数表!G38</f>
        <v>0.15768289971091839</v>
      </c>
      <c r="K35" s="78">
        <f t="shared" si="3"/>
        <v>0.34868518912869623</v>
      </c>
      <c r="L35" s="79"/>
      <c r="M35" s="80"/>
      <c r="N35" s="81">
        <f>分析係数表!H38</f>
        <v>4.3205084055974702E-2</v>
      </c>
      <c r="O35" s="82">
        <f t="shared" si="4"/>
        <v>1.2829308636451033</v>
      </c>
      <c r="P35" s="76">
        <f>分析係数表!C38</f>
        <v>0.46043954090550876</v>
      </c>
      <c r="Q35" s="82">
        <f t="shared" si="5"/>
        <v>0.59071209787025925</v>
      </c>
      <c r="R35" s="83">
        <v>0.88623364252056092</v>
      </c>
      <c r="S35" s="84">
        <f t="shared" si="6"/>
        <v>3.0975399399563908</v>
      </c>
      <c r="T35" s="85">
        <f>分析係数表!F38</f>
        <v>0.51649988881476538</v>
      </c>
      <c r="U35" s="86">
        <f t="shared" si="7"/>
        <v>1.5998790345867708</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投入係数表!AC36</f>
        <v>0</v>
      </c>
      <c r="E36" s="77">
        <f t="shared" si="0"/>
        <v>0</v>
      </c>
      <c r="F36" s="76">
        <f>分析係数表!C39</f>
        <v>1</v>
      </c>
      <c r="G36" s="77">
        <f t="shared" si="1"/>
        <v>0</v>
      </c>
      <c r="H36" s="77">
        <v>8.5750942057218782E-2</v>
      </c>
      <c r="I36" s="77">
        <f t="shared" si="2"/>
        <v>8.5750942057218782E-2</v>
      </c>
      <c r="J36" s="76">
        <f>分析係数表!G39</f>
        <v>0.35257837611217219</v>
      </c>
      <c r="K36" s="78">
        <f t="shared" si="3"/>
        <v>3.0233927900623167E-2</v>
      </c>
      <c r="L36" s="79"/>
      <c r="M36" s="80"/>
      <c r="N36" s="81">
        <f>分析係数表!H39</f>
        <v>3.7864320821463233E-3</v>
      </c>
      <c r="O36" s="82">
        <f t="shared" si="4"/>
        <v>0.11243423516982486</v>
      </c>
      <c r="P36" s="76">
        <f>分析係数表!C39</f>
        <v>1</v>
      </c>
      <c r="Q36" s="82">
        <f t="shared" si="5"/>
        <v>0.11243423516982486</v>
      </c>
      <c r="R36" s="83">
        <v>0.17631629670097523</v>
      </c>
      <c r="S36" s="84">
        <f t="shared" si="6"/>
        <v>0.26206723875819404</v>
      </c>
      <c r="T36" s="85">
        <f>分析係数表!F39</f>
        <v>0.70335864349932453</v>
      </c>
      <c r="U36" s="86">
        <f t="shared" si="7"/>
        <v>0.18432725755857696</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投入係数表!AC37</f>
        <v>3.4920524061828375E-5</v>
      </c>
      <c r="E37" s="77">
        <f t="shared" si="0"/>
        <v>3.4920524061828376E-3</v>
      </c>
      <c r="F37" s="76">
        <f>分析係数表!C40</f>
        <v>0.88524546011567695</v>
      </c>
      <c r="G37" s="77">
        <f t="shared" si="1"/>
        <v>3.0913235390593831E-3</v>
      </c>
      <c r="H37" s="77">
        <v>1.6001065026665377E-2</v>
      </c>
      <c r="I37" s="77">
        <f t="shared" si="2"/>
        <v>1.6001065026665377E-2</v>
      </c>
      <c r="J37" s="76">
        <f>分析係数表!G40</f>
        <v>0.51249383412021698</v>
      </c>
      <c r="K37" s="78">
        <f t="shared" si="3"/>
        <v>8.2004471655226507E-3</v>
      </c>
      <c r="L37" s="79"/>
      <c r="M37" s="80"/>
      <c r="N37" s="81">
        <f>分析係数表!H40</f>
        <v>3.2436684093541619E-2</v>
      </c>
      <c r="O37" s="82">
        <f t="shared" si="4"/>
        <v>0.96317422005237507</v>
      </c>
      <c r="P37" s="76">
        <f>分析係数表!C40</f>
        <v>0.88524546011567695</v>
      </c>
      <c r="Q37" s="82">
        <f t="shared" si="5"/>
        <v>0.85264560560182301</v>
      </c>
      <c r="R37" s="83">
        <v>0.8592214034653618</v>
      </c>
      <c r="S37" s="84">
        <f t="shared" si="6"/>
        <v>0.87522246849202723</v>
      </c>
      <c r="T37" s="85">
        <f>分析係数表!F40</f>
        <v>0.70839968994433089</v>
      </c>
      <c r="U37" s="86">
        <f t="shared" si="7"/>
        <v>0.62000732531206404</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投入係数表!AC38</f>
        <v>2.5396744772238817E-5</v>
      </c>
      <c r="E38" s="77">
        <f t="shared" si="0"/>
        <v>2.5396744772238815E-3</v>
      </c>
      <c r="F38" s="76">
        <f>分析係数表!C41</f>
        <v>0.76732784646536523</v>
      </c>
      <c r="G38" s="77">
        <f t="shared" si="1"/>
        <v>1.9487629473312533E-3</v>
      </c>
      <c r="H38" s="77">
        <v>5.7913116664449421E-3</v>
      </c>
      <c r="I38" s="77">
        <f t="shared" si="2"/>
        <v>5.7913116664449421E-3</v>
      </c>
      <c r="J38" s="76">
        <f>分析係数表!G41</f>
        <v>0.44330293713737212</v>
      </c>
      <c r="K38" s="78">
        <f t="shared" si="3"/>
        <v>2.567305471612972E-3</v>
      </c>
      <c r="L38" s="79"/>
      <c r="M38" s="80"/>
      <c r="N38" s="81">
        <f>分析係数表!H41</f>
        <v>5.3196318442225214E-2</v>
      </c>
      <c r="O38" s="82">
        <f t="shared" si="4"/>
        <v>1.5796103688493168</v>
      </c>
      <c r="P38" s="76">
        <f>分析係数表!C41</f>
        <v>0.76732784646536523</v>
      </c>
      <c r="Q38" s="82">
        <f t="shared" si="5"/>
        <v>1.2120790225835074</v>
      </c>
      <c r="R38" s="83">
        <v>1.2342968724529519</v>
      </c>
      <c r="S38" s="84">
        <f t="shared" si="6"/>
        <v>1.2400881841193969</v>
      </c>
      <c r="T38" s="85">
        <f>分析係数表!F41</f>
        <v>0.5479013319521201</v>
      </c>
      <c r="U38" s="86">
        <f t="shared" si="7"/>
        <v>0.67944596781710354</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投入係数表!AC39</f>
        <v>3.1745930965298524E-4</v>
      </c>
      <c r="E39" s="77">
        <f>$C$31*D39</f>
        <v>3.1745930965298527E-2</v>
      </c>
      <c r="F39" s="76">
        <f>分析係数表!C42</f>
        <v>0.61896115066660296</v>
      </c>
      <c r="G39" s="77">
        <f>E39*F39</f>
        <v>1.9649497959263719E-2</v>
      </c>
      <c r="H39" s="77">
        <v>3.9319407261232536E-2</v>
      </c>
      <c r="I39" s="77">
        <f>C39+H39</f>
        <v>3.9319407261232536E-2</v>
      </c>
      <c r="J39" s="76">
        <f>分析係数表!G42</f>
        <v>0.48521299417713759</v>
      </c>
      <c r="K39" s="78">
        <f>I39*J39</f>
        <v>1.9078287326492926E-2</v>
      </c>
      <c r="L39" s="79"/>
      <c r="M39" s="80"/>
      <c r="N39" s="81">
        <f>分析係数表!H42</f>
        <v>1.2030804871176784E-2</v>
      </c>
      <c r="O39" s="82">
        <f t="shared" si="4"/>
        <v>0.35724246858837283</v>
      </c>
      <c r="P39" s="76">
        <f>分析係数表!C42</f>
        <v>0.61896115066660296</v>
      </c>
      <c r="Q39" s="82">
        <f>O39*P39</f>
        <v>0.221119209424437</v>
      </c>
      <c r="R39" s="83">
        <v>0.23889180506830901</v>
      </c>
      <c r="S39" s="84">
        <f>I39+R39</f>
        <v>0.27821121232954155</v>
      </c>
      <c r="T39" s="85">
        <f>分析係数表!F42</f>
        <v>0.55654305853509045</v>
      </c>
      <c r="U39" s="86">
        <f>S39*T39</f>
        <v>0.15483651902863851</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投入係数表!AC40</f>
        <v>8.6123536115758362E-2</v>
      </c>
      <c r="E40" s="77">
        <f>$C$31*D40</f>
        <v>8.6123536115758359</v>
      </c>
      <c r="F40" s="76">
        <f>分析係数表!C43</f>
        <v>0.5789580681381028</v>
      </c>
      <c r="G40" s="77">
        <f>E40*F40</f>
        <v>4.9861916090801586</v>
      </c>
      <c r="H40" s="77">
        <v>6.1228579884441361</v>
      </c>
      <c r="I40" s="77">
        <f>C40+H40</f>
        <v>6.1228579884441361</v>
      </c>
      <c r="J40" s="76">
        <f>分析係数表!G43</f>
        <v>0.34272082878953108</v>
      </c>
      <c r="K40" s="78">
        <f>I40*J40</f>
        <v>2.0984309643601753</v>
      </c>
      <c r="L40" s="79"/>
      <c r="M40" s="80"/>
      <c r="N40" s="81">
        <f>分析係数表!H43</f>
        <v>3.3445512318817892E-2</v>
      </c>
      <c r="O40" s="82">
        <f t="shared" si="4"/>
        <v>0.99313034430493896</v>
      </c>
      <c r="P40" s="76">
        <f>分析係数表!C43</f>
        <v>0.5789580681381028</v>
      </c>
      <c r="Q40" s="82">
        <f>O40*P40</f>
        <v>0.57498082554811636</v>
      </c>
      <c r="R40" s="83">
        <v>1.3905052355549949</v>
      </c>
      <c r="S40" s="84">
        <f>I40+R40</f>
        <v>7.5133632239991313</v>
      </c>
      <c r="T40" s="85">
        <f>分析係数表!F43</f>
        <v>0.5990685205379862</v>
      </c>
      <c r="U40" s="86">
        <f>S40*T40</f>
        <v>4.5010193908656735</v>
      </c>
      <c r="V40" s="87">
        <f>分析係数表!D43</f>
        <v>0.10839694656488549</v>
      </c>
      <c r="W40" s="88">
        <f>ROUND(S40*V40,0)</f>
        <v>1</v>
      </c>
      <c r="X40" s="76">
        <f>分析係数表!E43</f>
        <v>8.9508360596146849E-2</v>
      </c>
      <c r="Y40" s="89">
        <f>ROUND(S40*X40,0)</f>
        <v>1</v>
      </c>
    </row>
    <row r="41" spans="1:25" x14ac:dyDescent="0.2">
      <c r="A41" s="6" t="s">
        <v>341</v>
      </c>
      <c r="B41" s="5" t="s">
        <v>42</v>
      </c>
      <c r="C41" s="90"/>
      <c r="D41" s="76">
        <f>投入係数表!AC41</f>
        <v>8.8253688083529897E-4</v>
      </c>
      <c r="E41" s="77">
        <f>$C$31*D41</f>
        <v>8.8253688083529902E-2</v>
      </c>
      <c r="F41" s="76">
        <f>分析係数表!C44</f>
        <v>0.63630612597919289</v>
      </c>
      <c r="G41" s="77">
        <f>E41*F41</f>
        <v>5.6156362367806974E-2</v>
      </c>
      <c r="H41" s="77">
        <v>7.1356396936394603E-2</v>
      </c>
      <c r="I41" s="77">
        <f>C41+H41</f>
        <v>7.1356396936394603E-2</v>
      </c>
      <c r="J41" s="76">
        <f>分析係数表!G44</f>
        <v>0.27264053101016389</v>
      </c>
      <c r="K41" s="78">
        <f>I41*J41</f>
        <v>1.9454645951710658E-2</v>
      </c>
      <c r="L41" s="79"/>
      <c r="M41" s="80"/>
      <c r="N41" s="81">
        <f>分析係数表!H44</f>
        <v>0.11349043608928404</v>
      </c>
      <c r="O41" s="82">
        <f t="shared" si="4"/>
        <v>3.3699826390535614</v>
      </c>
      <c r="P41" s="76">
        <f>分析係数表!C44</f>
        <v>0.63630612597919289</v>
      </c>
      <c r="Q41" s="82">
        <f>O41*P41</f>
        <v>2.1443405976733083</v>
      </c>
      <c r="R41" s="83">
        <v>2.186416577251491</v>
      </c>
      <c r="S41" s="84">
        <f>I41+R41</f>
        <v>2.2577729741878856</v>
      </c>
      <c r="T41" s="85">
        <f>分析係数表!F44</f>
        <v>0.52896909354905619</v>
      </c>
      <c r="U41" s="86">
        <f>S41*T41</f>
        <v>1.1942921235957225</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投入係数表!AC42</f>
        <v>2.6126901184440683E-3</v>
      </c>
      <c r="E42" s="77">
        <f>$C$31*D42</f>
        <v>0.26126901184440682</v>
      </c>
      <c r="F42" s="76">
        <f>分析係数表!C45</f>
        <v>1</v>
      </c>
      <c r="G42" s="77">
        <f>E42*F42</f>
        <v>0.26126901184440682</v>
      </c>
      <c r="H42" s="77">
        <v>0.29852350613599521</v>
      </c>
      <c r="I42" s="77">
        <f>C42+H42</f>
        <v>0.29852350613599521</v>
      </c>
      <c r="J42" s="76">
        <f>分析係数表!G45</f>
        <v>0</v>
      </c>
      <c r="K42" s="78">
        <f>I42*J42</f>
        <v>0</v>
      </c>
      <c r="L42" s="79"/>
      <c r="M42" s="80"/>
      <c r="N42" s="81">
        <f>分析係数表!H45</f>
        <v>0</v>
      </c>
      <c r="O42" s="82">
        <f t="shared" si="4"/>
        <v>0</v>
      </c>
      <c r="P42" s="76">
        <f>分析係数表!C45</f>
        <v>1</v>
      </c>
      <c r="Q42" s="82">
        <f>O42*P42</f>
        <v>0</v>
      </c>
      <c r="R42" s="83">
        <v>4.2366162477803344E-2</v>
      </c>
      <c r="S42" s="84">
        <f>I42+R42</f>
        <v>0.34088966861379855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9.24758969019146E-3</v>
      </c>
      <c r="E43" s="77">
        <f>$C$31*D43</f>
        <v>0.924758969019146</v>
      </c>
      <c r="F43" s="76">
        <f>分析係数表!C46</f>
        <v>0.4351527731358511</v>
      </c>
      <c r="G43" s="77">
        <f>E43*F43</f>
        <v>0.40241142985093198</v>
      </c>
      <c r="H43" s="77">
        <v>0.45224911857575523</v>
      </c>
      <c r="I43" s="77">
        <f>C43+H43</f>
        <v>0.45224911857575523</v>
      </c>
      <c r="J43" s="76">
        <f>分析係数表!G46</f>
        <v>9.2768120033880526E-3</v>
      </c>
      <c r="K43" s="78">
        <f>I43*J43</f>
        <v>4.1954300517252326E-3</v>
      </c>
      <c r="L43" s="79"/>
      <c r="M43" s="80"/>
      <c r="N43" s="81">
        <f>分析係数表!H46</f>
        <v>2.189916413611746E-2</v>
      </c>
      <c r="O43" s="82">
        <f t="shared" si="4"/>
        <v>0.6502733225065872</v>
      </c>
      <c r="P43" s="76">
        <f>分析係数表!C46</f>
        <v>0.4351527731358511</v>
      </c>
      <c r="Q43" s="82">
        <f>O43*P43</f>
        <v>0.28296823958500505</v>
      </c>
      <c r="R43" s="83">
        <v>0.33691298692657123</v>
      </c>
      <c r="S43" s="84">
        <f>I43+R43</f>
        <v>0.78916210550232646</v>
      </c>
      <c r="T43" s="85">
        <f>分析係数表!F46</f>
        <v>0.31347557778405194</v>
      </c>
      <c r="U43" s="86">
        <f>S43*T43</f>
        <v>0.24738304698762073</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投入係数表!AC44</f>
        <v>0.27715785029253875</v>
      </c>
      <c r="E44" s="91">
        <f>SUM(E5:E43)</f>
        <v>27.715785029253873</v>
      </c>
      <c r="F44" s="92">
        <f>分析係数表!C47</f>
        <v>0.50215200620282352</v>
      </c>
      <c r="G44" s="91">
        <f>SUM(G5:G43)</f>
        <v>16.974861372682007</v>
      </c>
      <c r="H44" s="91">
        <f>SUM(H5:H43)</f>
        <v>20.943142702093855</v>
      </c>
      <c r="I44" s="91">
        <f>SUM(I5:I43)</f>
        <v>120.94314270209384</v>
      </c>
      <c r="J44" s="92">
        <f>分析係数表!G47</f>
        <v>0.20854392305328981</v>
      </c>
      <c r="K44" s="93">
        <f>SUM(K5:K43)</f>
        <v>47.333654275636441</v>
      </c>
      <c r="L44" s="94">
        <f>最終需要_まとめ!$L$33</f>
        <v>0.62733333333333341</v>
      </c>
      <c r="M44" s="91">
        <f>K44*L44</f>
        <v>29.693979115582597</v>
      </c>
      <c r="N44" s="95">
        <f>分析係数表!H47</f>
        <v>1</v>
      </c>
      <c r="O44" s="96">
        <f>SUM(O5:O43)</f>
        <v>29.693979115582597</v>
      </c>
      <c r="P44" s="92">
        <f>分析係数表!C47</f>
        <v>0.50215200620282352</v>
      </c>
      <c r="Q44" s="96">
        <f>SUM(Q5:Q43)</f>
        <v>17.844723729169566</v>
      </c>
      <c r="R44" s="91">
        <f>SUM(R5:R43)</f>
        <v>21.614990319804665</v>
      </c>
      <c r="S44" s="97">
        <f>SUM(S5:S43)</f>
        <v>142.55813302189856</v>
      </c>
      <c r="T44" s="98">
        <f>分析係数表!F47</f>
        <v>0.44541069554230517</v>
      </c>
      <c r="U44" s="99">
        <f>SUM(U5:U43)</f>
        <v>95.725200229071262</v>
      </c>
      <c r="V44" s="100">
        <f>分析係数表!D47</f>
        <v>5.4742347785855433E-2</v>
      </c>
      <c r="W44" s="101">
        <f>SUM(W5:W43)</f>
        <v>19</v>
      </c>
      <c r="X44" s="92">
        <f>分析係数表!E47</f>
        <v>4.5721861365849166E-2</v>
      </c>
      <c r="Y44" s="102">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292</v>
      </c>
      <c r="S2" s="3" t="s">
        <v>153</v>
      </c>
      <c r="U2" s="64" t="s">
        <v>210</v>
      </c>
      <c r="W2" s="3" t="s">
        <v>130</v>
      </c>
      <c r="Y2" s="3" t="s">
        <v>154</v>
      </c>
    </row>
    <row r="3" spans="1:25" ht="44" x14ac:dyDescent="0.2">
      <c r="B3" s="65"/>
      <c r="C3" s="66" t="s">
        <v>228</v>
      </c>
      <c r="D3" s="66" t="s">
        <v>234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8.4659786601364306E-2</v>
      </c>
      <c r="G5" s="77">
        <f t="shared" ref="G5:G38" si="1">E5*F5</f>
        <v>0</v>
      </c>
      <c r="H5" s="77">
        <f t="array" ref="H5:H43">MMULT(逆行列係数!C5:AO43,'28'!G5:G43)</f>
        <v>4.1829084092327907E-4</v>
      </c>
      <c r="I5" s="77">
        <f t="shared" ref="I5:I38" si="2">C5+H5</f>
        <v>4.1829084092327907E-4</v>
      </c>
      <c r="J5" s="76">
        <f>分析係数表!G8</f>
        <v>0.11977611940298508</v>
      </c>
      <c r="K5" s="78">
        <f t="shared" ref="K5:K38" si="3">I5*J5</f>
        <v>5.0101253707601708E-5</v>
      </c>
      <c r="L5" s="79" t="s">
        <v>185</v>
      </c>
      <c r="M5" s="80" t="s">
        <v>185</v>
      </c>
      <c r="N5" s="81">
        <f>分析係数表!H8</f>
        <v>1.0788748708637261E-2</v>
      </c>
      <c r="O5" s="82">
        <f t="shared" ref="O5:O43" si="4">$M$44*N5</f>
        <v>0.25763687018863535</v>
      </c>
      <c r="P5" s="76">
        <f>分析係数表!C8</f>
        <v>8.4659786601364306E-2</v>
      </c>
      <c r="Q5" s="82">
        <f t="shared" ref="Q5:Q38" si="5">O5*P5</f>
        <v>2.1811482450813265E-2</v>
      </c>
      <c r="R5" s="83">
        <f t="array" ref="R5:R43">MMULT(逆行列係数!C5:AO43,'28'!Q5:Q43)</f>
        <v>2.8316360716712747E-2</v>
      </c>
      <c r="S5" s="84">
        <f t="shared" ref="S5:S38" si="6">I5+R5</f>
        <v>2.8734651557636028E-2</v>
      </c>
      <c r="T5" s="85">
        <f>分析係数表!F8</f>
        <v>0.4513681592039801</v>
      </c>
      <c r="U5" s="86">
        <f t="shared" ref="U5:U38" si="7">S5*T5</f>
        <v>1.2969906778937954E-2</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投入係数表!AD6</f>
        <v>0</v>
      </c>
      <c r="E6" s="77">
        <f t="shared" si="0"/>
        <v>0</v>
      </c>
      <c r="F6" s="76">
        <f>分析係数表!C9</f>
        <v>0.31916038751345532</v>
      </c>
      <c r="G6" s="77">
        <f t="shared" si="1"/>
        <v>0</v>
      </c>
      <c r="H6" s="77">
        <v>5.2252059168909719E-4</v>
      </c>
      <c r="I6" s="77">
        <f t="shared" si="2"/>
        <v>5.2252059168909719E-4</v>
      </c>
      <c r="J6" s="76">
        <f>分析係数表!G9</f>
        <v>0.24726134585289514</v>
      </c>
      <c r="K6" s="78">
        <f t="shared" si="3"/>
        <v>1.2919914473689725E-4</v>
      </c>
      <c r="L6" s="79"/>
      <c r="M6" s="80"/>
      <c r="N6" s="81">
        <f>分析係数表!H9</f>
        <v>5.7211282597126128E-4</v>
      </c>
      <c r="O6" s="82">
        <f t="shared" si="4"/>
        <v>1.3662136533035359E-2</v>
      </c>
      <c r="P6" s="76">
        <f>分析係数表!C9</f>
        <v>0.31916038751345532</v>
      </c>
      <c r="Q6" s="82">
        <f t="shared" si="5"/>
        <v>4.3604127901453E-3</v>
      </c>
      <c r="R6" s="83">
        <v>5.2997008943893673E-3</v>
      </c>
      <c r="S6" s="84">
        <f t="shared" si="6"/>
        <v>5.8222214860784646E-3</v>
      </c>
      <c r="T6" s="85">
        <f>分析係数表!F9</f>
        <v>0.67449139280125192</v>
      </c>
      <c r="U6" s="86">
        <f t="shared" si="7"/>
        <v>3.927038279342438E-3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投入係数表!AD7</f>
        <v>0</v>
      </c>
      <c r="E7" s="77">
        <f t="shared" si="0"/>
        <v>0</v>
      </c>
      <c r="F7" s="76">
        <f>分析係数表!C10</f>
        <v>0.62166360683519284</v>
      </c>
      <c r="G7" s="77">
        <f t="shared" si="1"/>
        <v>0</v>
      </c>
      <c r="H7" s="77">
        <v>2.0372234568162752E-3</v>
      </c>
      <c r="I7" s="77">
        <f t="shared" si="2"/>
        <v>2.0372234568162752E-3</v>
      </c>
      <c r="J7" s="76">
        <f>分析係数表!G10</f>
        <v>0.1793598233995585</v>
      </c>
      <c r="K7" s="78">
        <f t="shared" si="3"/>
        <v>3.6539603944000523E-4</v>
      </c>
      <c r="L7" s="79"/>
      <c r="M7" s="80"/>
      <c r="N7" s="81">
        <f>分析係数表!H10</f>
        <v>1.0737876843126819E-3</v>
      </c>
      <c r="O7" s="82">
        <f t="shared" si="4"/>
        <v>2.5642204272673753E-2</v>
      </c>
      <c r="P7" s="76">
        <f>分析係数表!C10</f>
        <v>0.62166360683519284</v>
      </c>
      <c r="Q7" s="82">
        <f t="shared" si="5"/>
        <v>1.5940825195355158E-2</v>
      </c>
      <c r="R7" s="83">
        <v>2.5205535881815493E-2</v>
      </c>
      <c r="S7" s="84">
        <f t="shared" si="6"/>
        <v>2.7242759338631767E-2</v>
      </c>
      <c r="T7" s="85">
        <f>分析係数表!F10</f>
        <v>0.51894775570272256</v>
      </c>
      <c r="U7" s="86">
        <f t="shared" si="7"/>
        <v>1.4137568817932341E-2</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投入係数表!AD8</f>
        <v>0</v>
      </c>
      <c r="E8" s="77">
        <f t="shared" si="0"/>
        <v>0</v>
      </c>
      <c r="F8" s="76">
        <f>分析係数表!C11</f>
        <v>1.1338376983330734E-2</v>
      </c>
      <c r="G8" s="77">
        <f t="shared" si="1"/>
        <v>0</v>
      </c>
      <c r="H8" s="77">
        <v>3.3340020536502249E-3</v>
      </c>
      <c r="I8" s="77">
        <f t="shared" si="2"/>
        <v>3.3340020536502249E-3</v>
      </c>
      <c r="J8" s="76">
        <f>分析係数表!G11</f>
        <v>0.33809183916250296</v>
      </c>
      <c r="K8" s="78">
        <f t="shared" si="3"/>
        <v>1.1271988860901663E-3</v>
      </c>
      <c r="L8" s="79"/>
      <c r="M8" s="80"/>
      <c r="N8" s="81">
        <f>分析係数表!H11</f>
        <v>-1.9566102119400181E-5</v>
      </c>
      <c r="O8" s="82">
        <f t="shared" si="4"/>
        <v>-4.672413314991573E-4</v>
      </c>
      <c r="P8" s="76">
        <f>分析係数表!C11</f>
        <v>1.1338376983330734E-2</v>
      </c>
      <c r="Q8" s="82">
        <f t="shared" si="5"/>
        <v>-5.2977583587308508E-6</v>
      </c>
      <c r="R8" s="83">
        <v>3.5822770759079779E-3</v>
      </c>
      <c r="S8" s="84">
        <f t="shared" si="6"/>
        <v>6.9162791295582027E-3</v>
      </c>
      <c r="T8" s="85">
        <f>分析係数表!F11</f>
        <v>0.55864858434451581</v>
      </c>
      <c r="U8" s="86">
        <f t="shared" si="7"/>
        <v>3.8637695446592101E-3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投入係数表!AD9</f>
        <v>0</v>
      </c>
      <c r="E9" s="77">
        <f t="shared" si="0"/>
        <v>0</v>
      </c>
      <c r="F9" s="76">
        <f>分析係数表!C12</f>
        <v>8.477574226152873E-2</v>
      </c>
      <c r="G9" s="77">
        <f t="shared" si="1"/>
        <v>0</v>
      </c>
      <c r="H9" s="77">
        <v>1.0244239550675012E-3</v>
      </c>
      <c r="I9" s="77">
        <f t="shared" si="2"/>
        <v>1.0244239550675012E-3</v>
      </c>
      <c r="J9" s="76">
        <f>分析係数表!G12</f>
        <v>0.1365084958708076</v>
      </c>
      <c r="K9" s="78">
        <f t="shared" si="3"/>
        <v>1.3984257324028837E-4</v>
      </c>
      <c r="L9" s="79"/>
      <c r="M9" s="80"/>
      <c r="N9" s="81">
        <f>分析係数表!H12</f>
        <v>8.9702751776602072E-2</v>
      </c>
      <c r="O9" s="82">
        <f t="shared" si="4"/>
        <v>2.1421146083910365</v>
      </c>
      <c r="P9" s="76">
        <f>分析係数表!C12</f>
        <v>8.477574226152873E-2</v>
      </c>
      <c r="Q9" s="82">
        <f t="shared" si="5"/>
        <v>0.18159935593561405</v>
      </c>
      <c r="R9" s="83">
        <v>0.20602865672961929</v>
      </c>
      <c r="S9" s="84">
        <f t="shared" si="6"/>
        <v>0.20705308068468678</v>
      </c>
      <c r="T9" s="85">
        <f>分析係数表!F12</f>
        <v>0.34033278686012841</v>
      </c>
      <c r="U9" s="86">
        <f t="shared" si="7"/>
        <v>7.0466951977394471E-2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投入係数表!AD10</f>
        <v>1.6161320572762523E-3</v>
      </c>
      <c r="E10" s="77">
        <f t="shared" si="0"/>
        <v>0.16161320572762522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0.34003955141182673</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投入係数表!AD11</f>
        <v>4.6355721972080157E-3</v>
      </c>
      <c r="E11" s="77">
        <f t="shared" si="0"/>
        <v>0.46355721972080155</v>
      </c>
      <c r="F11" s="76">
        <f>分析係数表!C14</f>
        <v>0.10751143043762246</v>
      </c>
      <c r="G11" s="77">
        <f t="shared" si="1"/>
        <v>4.9837699781870623E-2</v>
      </c>
      <c r="H11" s="77">
        <v>9.8006420125701335E-2</v>
      </c>
      <c r="I11" s="77">
        <f t="shared" si="2"/>
        <v>9.8006420125701335E-2</v>
      </c>
      <c r="J11" s="76">
        <f>分析係数表!G14</f>
        <v>0.16229985443959244</v>
      </c>
      <c r="K11" s="78">
        <f t="shared" si="3"/>
        <v>1.5906427720546869E-2</v>
      </c>
      <c r="L11" s="79"/>
      <c r="M11" s="80"/>
      <c r="N11" s="81">
        <f>分析係数表!H14</f>
        <v>1.1512694487055067E-3</v>
      </c>
      <c r="O11" s="82">
        <f t="shared" si="4"/>
        <v>2.7492479945410417E-2</v>
      </c>
      <c r="P11" s="76">
        <f>分析係数表!C14</f>
        <v>0.10751143043762246</v>
      </c>
      <c r="Q11" s="82">
        <f t="shared" si="5"/>
        <v>2.9557558452087225E-3</v>
      </c>
      <c r="R11" s="83">
        <v>1.7509524025373674E-2</v>
      </c>
      <c r="S11" s="84">
        <f t="shared" si="6"/>
        <v>0.11551594415107501</v>
      </c>
      <c r="T11" s="85">
        <f>分析係数表!F14</f>
        <v>0.30163027656477437</v>
      </c>
      <c r="U11" s="86">
        <f t="shared" si="7"/>
        <v>3.4843106181929782E-2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投入係数表!AD12</f>
        <v>1.9952247620694472E-5</v>
      </c>
      <c r="E12" s="77">
        <f t="shared" si="0"/>
        <v>1.9952247620694473E-3</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0.19639087645572581</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投入係数表!AD13</f>
        <v>3.5914045717250047E-4</v>
      </c>
      <c r="E13" s="77">
        <f t="shared" si="0"/>
        <v>3.591404571725005E-2</v>
      </c>
      <c r="F13" s="76">
        <f>分析係数表!C16</f>
        <v>7.3204631810756426E-2</v>
      </c>
      <c r="G13" s="77">
        <f t="shared" si="1"/>
        <v>2.6290744935659636E-3</v>
      </c>
      <c r="H13" s="77">
        <v>1.4243136255876001E-2</v>
      </c>
      <c r="I13" s="77">
        <f t="shared" si="2"/>
        <v>1.4243136255876001E-2</v>
      </c>
      <c r="J13" s="76">
        <f>分析係数表!G16</f>
        <v>3.3405954974582423E-2</v>
      </c>
      <c r="K13" s="78">
        <f t="shared" si="3"/>
        <v>4.7580556846063619E-4</v>
      </c>
      <c r="L13" s="79"/>
      <c r="M13" s="80"/>
      <c r="N13" s="81">
        <f>分析係数表!H16</f>
        <v>1.6620229784303289E-2</v>
      </c>
      <c r="O13" s="82">
        <f t="shared" si="4"/>
        <v>0.39689347662864416</v>
      </c>
      <c r="P13" s="76">
        <f>分析係数表!C16</f>
        <v>7.3204631810756426E-2</v>
      </c>
      <c r="Q13" s="82">
        <f t="shared" si="5"/>
        <v>2.9054440824690955E-2</v>
      </c>
      <c r="R13" s="83">
        <v>3.7097868066945677E-2</v>
      </c>
      <c r="S13" s="84">
        <f t="shared" si="6"/>
        <v>5.1341004322821682E-2</v>
      </c>
      <c r="T13" s="85">
        <f>分析係数表!F16</f>
        <v>0.2888106809675437</v>
      </c>
      <c r="U13" s="86">
        <f t="shared" si="7"/>
        <v>1.4827830420031735E-2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投入係数表!AD14</f>
        <v>2.9994878923110687E-3</v>
      </c>
      <c r="E14" s="77">
        <f t="shared" si="0"/>
        <v>0.29994878923110685</v>
      </c>
      <c r="F14" s="76">
        <f>分析係数表!C17</f>
        <v>9.4677137870855188E-2</v>
      </c>
      <c r="G14" s="77">
        <f t="shared" si="1"/>
        <v>2.8398292872229586E-2</v>
      </c>
      <c r="H14" s="77">
        <v>5.2550125703531653E-2</v>
      </c>
      <c r="I14" s="77">
        <f t="shared" si="2"/>
        <v>5.2550125703531653E-2</v>
      </c>
      <c r="J14" s="76">
        <f>分析係数表!G17</f>
        <v>0.22277835489659081</v>
      </c>
      <c r="K14" s="78">
        <f t="shared" si="3"/>
        <v>1.1707030553841834E-2</v>
      </c>
      <c r="L14" s="79"/>
      <c r="M14" s="80"/>
      <c r="N14" s="81">
        <f>分析係数表!H17</f>
        <v>2.9857871834204678E-3</v>
      </c>
      <c r="O14" s="82">
        <f t="shared" si="4"/>
        <v>7.1301027186771407E-2</v>
      </c>
      <c r="P14" s="76">
        <f>分析係数表!C17</f>
        <v>9.4677137870855188E-2</v>
      </c>
      <c r="Q14" s="82">
        <f t="shared" si="5"/>
        <v>6.7505771812955504E-3</v>
      </c>
      <c r="R14" s="83">
        <v>1.6057248309340917E-2</v>
      </c>
      <c r="S14" s="84">
        <f t="shared" si="6"/>
        <v>6.8607374012872563E-2</v>
      </c>
      <c r="T14" s="85">
        <f>分析係数表!F17</f>
        <v>0.35642648030975543</v>
      </c>
      <c r="U14" s="86">
        <f t="shared" si="7"/>
        <v>2.4453484842703148E-2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投入係数表!AD15</f>
        <v>6.650749206898157E-6</v>
      </c>
      <c r="E15" s="77">
        <f t="shared" si="0"/>
        <v>6.6507492068981571E-4</v>
      </c>
      <c r="F15" s="76">
        <f>分析係数表!C18</f>
        <v>9.0734209682590605E-2</v>
      </c>
      <c r="G15" s="77">
        <f t="shared" si="1"/>
        <v>6.0345047308502058E-5</v>
      </c>
      <c r="H15" s="77">
        <v>3.8061968202431217E-3</v>
      </c>
      <c r="I15" s="77">
        <f t="shared" si="2"/>
        <v>3.8061968202431217E-3</v>
      </c>
      <c r="J15" s="76">
        <f>分析係数表!G18</f>
        <v>0.21565293431791682</v>
      </c>
      <c r="K15" s="78">
        <f t="shared" si="3"/>
        <v>8.2081751287695374E-4</v>
      </c>
      <c r="L15" s="79"/>
      <c r="M15" s="80"/>
      <c r="N15" s="81">
        <f>分析係数表!H18</f>
        <v>4.3984597564411608E-4</v>
      </c>
      <c r="O15" s="82">
        <f t="shared" si="4"/>
        <v>1.0503585132101057E-2</v>
      </c>
      <c r="P15" s="76">
        <f>分析係数表!C18</f>
        <v>9.0734209682590605E-2</v>
      </c>
      <c r="Q15" s="82">
        <f t="shared" si="5"/>
        <v>9.5303449579499844E-4</v>
      </c>
      <c r="R15" s="83">
        <v>2.757395518707535E-3</v>
      </c>
      <c r="S15" s="84">
        <f t="shared" si="6"/>
        <v>6.5635923389506566E-3</v>
      </c>
      <c r="T15" s="85">
        <f>分析係数表!F18</f>
        <v>0.45924018655266224</v>
      </c>
      <c r="U15" s="86">
        <f t="shared" si="7"/>
        <v>3.0142653701953244E-3</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投入係数表!AD16</f>
        <v>0</v>
      </c>
      <c r="E16" s="77">
        <f t="shared" si="0"/>
        <v>0</v>
      </c>
      <c r="F16" s="76">
        <f>分析係数表!C19</f>
        <v>0.38367313932924796</v>
      </c>
      <c r="G16" s="77">
        <f t="shared" si="1"/>
        <v>0</v>
      </c>
      <c r="H16" s="77">
        <v>1.2699975250543175E-2</v>
      </c>
      <c r="I16" s="77">
        <f t="shared" si="2"/>
        <v>1.2699975250543175E-2</v>
      </c>
      <c r="J16" s="76">
        <f>分析係数表!G19</f>
        <v>5.766363928853338E-2</v>
      </c>
      <c r="K16" s="78">
        <f t="shared" si="3"/>
        <v>7.3232679182062301E-4</v>
      </c>
      <c r="L16" s="79"/>
      <c r="M16" s="80"/>
      <c r="N16" s="81">
        <f>分析係数表!H19</f>
        <v>-1.1191810412296904E-4</v>
      </c>
      <c r="O16" s="82">
        <f t="shared" si="4"/>
        <v>-2.6726204161751799E-3</v>
      </c>
      <c r="P16" s="76">
        <f>分析係数表!C19</f>
        <v>0.38367313932924796</v>
      </c>
      <c r="Q16" s="82">
        <f t="shared" si="5"/>
        <v>-1.0254126653093725E-3</v>
      </c>
      <c r="R16" s="83">
        <v>9.1530148690855476E-3</v>
      </c>
      <c r="S16" s="84">
        <f t="shared" si="6"/>
        <v>2.1852990119628723E-2</v>
      </c>
      <c r="T16" s="85">
        <f>分析係数表!F19</f>
        <v>0.24005843022564122</v>
      </c>
      <c r="U16" s="86">
        <f t="shared" si="7"/>
        <v>5.2459945038545184E-3</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投入係数表!AD17</f>
        <v>0</v>
      </c>
      <c r="E17" s="77">
        <f t="shared" si="0"/>
        <v>0</v>
      </c>
      <c r="F17" s="76">
        <f>分析係数表!C20</f>
        <v>5.6760594962254274E-2</v>
      </c>
      <c r="G17" s="77">
        <f t="shared" si="1"/>
        <v>0</v>
      </c>
      <c r="H17" s="77">
        <v>1.7566187452003998E-3</v>
      </c>
      <c r="I17" s="77">
        <f t="shared" si="2"/>
        <v>1.7566187452003998E-3</v>
      </c>
      <c r="J17" s="76">
        <f>分析係数表!G20</f>
        <v>0.10000544691976687</v>
      </c>
      <c r="K17" s="78">
        <f t="shared" si="3"/>
        <v>1.7567144268140606E-4</v>
      </c>
      <c r="L17" s="79"/>
      <c r="M17" s="80"/>
      <c r="N17" s="81">
        <f>分析係数表!H20</f>
        <v>5.4785085934320511E-4</v>
      </c>
      <c r="O17" s="82">
        <f t="shared" si="4"/>
        <v>1.3082757281976406E-2</v>
      </c>
      <c r="P17" s="76">
        <f>分析係数表!C20</f>
        <v>5.6760594962254274E-2</v>
      </c>
      <c r="Q17" s="82">
        <f t="shared" si="5"/>
        <v>7.4258508707174546E-4</v>
      </c>
      <c r="R17" s="83">
        <v>2.4826843946462933E-3</v>
      </c>
      <c r="S17" s="84">
        <f t="shared" si="6"/>
        <v>4.2393031398466931E-3</v>
      </c>
      <c r="T17" s="85">
        <f>分析係数表!F20</f>
        <v>0.22277901846505802</v>
      </c>
      <c r="U17" s="86">
        <f t="shared" si="7"/>
        <v>9.4442779247088488E-4</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投入係数表!AD18</f>
        <v>1.2636423493106498E-4</v>
      </c>
      <c r="E18" s="77">
        <f t="shared" si="0"/>
        <v>1.2636423493106499E-2</v>
      </c>
      <c r="F18" s="76">
        <f>分析係数表!C21</f>
        <v>0.13737850556345566</v>
      </c>
      <c r="G18" s="77">
        <f t="shared" si="1"/>
        <v>1.735972975149913E-3</v>
      </c>
      <c r="H18" s="77">
        <v>1.2291212974479378E-2</v>
      </c>
      <c r="I18" s="77">
        <f t="shared" si="2"/>
        <v>1.2291212974479378E-2</v>
      </c>
      <c r="J18" s="76">
        <f>分析係数表!G21</f>
        <v>0.2851571527617287</v>
      </c>
      <c r="K18" s="78">
        <f t="shared" si="3"/>
        <v>3.504927295790558E-3</v>
      </c>
      <c r="L18" s="79"/>
      <c r="M18" s="80"/>
      <c r="N18" s="81">
        <f>分析係数表!H21</f>
        <v>9.156935791879285E-4</v>
      </c>
      <c r="O18" s="82">
        <f t="shared" si="4"/>
        <v>2.1866894314160563E-2</v>
      </c>
      <c r="P18" s="76">
        <f>分析係数表!C21</f>
        <v>0.13737850556345566</v>
      </c>
      <c r="Q18" s="82">
        <f t="shared" si="5"/>
        <v>3.004041262193404E-3</v>
      </c>
      <c r="R18" s="83">
        <v>9.2448012605204424E-3</v>
      </c>
      <c r="S18" s="84">
        <f t="shared" si="6"/>
        <v>2.1536014234999821E-2</v>
      </c>
      <c r="T18" s="85">
        <f>分析係数表!F21</f>
        <v>0.4258002079963023</v>
      </c>
      <c r="U18" s="86">
        <f t="shared" si="7"/>
        <v>9.1700393406742506E-3</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投入係数表!AD19</f>
        <v>0</v>
      </c>
      <c r="E19" s="77">
        <f t="shared" si="0"/>
        <v>0</v>
      </c>
      <c r="F19" s="76">
        <f>分析係数表!C22</f>
        <v>5.5142937219730959E-2</v>
      </c>
      <c r="G19" s="77">
        <f t="shared" si="1"/>
        <v>0</v>
      </c>
      <c r="H19" s="77">
        <v>5.6549486576506283E-3</v>
      </c>
      <c r="I19" s="77">
        <f t="shared" si="2"/>
        <v>5.6549486576506283E-3</v>
      </c>
      <c r="J19" s="76">
        <f>分析係数表!G22</f>
        <v>0.19463487332339791</v>
      </c>
      <c r="K19" s="78">
        <f t="shared" si="3"/>
        <v>1.1006502156321492E-3</v>
      </c>
      <c r="L19" s="79"/>
      <c r="M19" s="80"/>
      <c r="N19" s="81">
        <f>分析係数表!H22</f>
        <v>4.3045424662680399E-5</v>
      </c>
      <c r="O19" s="82">
        <f t="shared" si="4"/>
        <v>1.0279309292981461E-3</v>
      </c>
      <c r="P19" s="76">
        <f>分析係数表!C22</f>
        <v>5.5142937219730959E-2</v>
      </c>
      <c r="Q19" s="82">
        <f t="shared" si="5"/>
        <v>5.6683130700507369E-5</v>
      </c>
      <c r="R19" s="83">
        <v>1.1881693685470757E-3</v>
      </c>
      <c r="S19" s="84">
        <f t="shared" si="6"/>
        <v>6.8431180261977042E-3</v>
      </c>
      <c r="T19" s="85">
        <f>分析係数表!F22</f>
        <v>0.4128663686040735</v>
      </c>
      <c r="U19" s="86">
        <f t="shared" si="7"/>
        <v>2.8252932894053213E-3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5.9806890431892139E-4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投入係数表!AD21</f>
        <v>6.650749206898157E-6</v>
      </c>
      <c r="E21" s="77">
        <f t="shared" si="0"/>
        <v>6.6507492068981571E-4</v>
      </c>
      <c r="F21" s="76">
        <f>分析係数表!C24</f>
        <v>1</v>
      </c>
      <c r="G21" s="77">
        <f t="shared" si="1"/>
        <v>6.6507492068981571E-4</v>
      </c>
      <c r="H21" s="77">
        <v>0.10545159615936762</v>
      </c>
      <c r="I21" s="77">
        <f t="shared" si="2"/>
        <v>0.10545159615936762</v>
      </c>
      <c r="J21" s="76">
        <f>分析係数表!G24</f>
        <v>0.20831345678476951</v>
      </c>
      <c r="K21" s="78">
        <f t="shared" si="3"/>
        <v>2.1966986519429393E-2</v>
      </c>
      <c r="L21" s="79"/>
      <c r="M21" s="80"/>
      <c r="N21" s="81">
        <f>分析係数表!H24</f>
        <v>3.2557993926681905E-4</v>
      </c>
      <c r="O21" s="82">
        <f t="shared" si="4"/>
        <v>7.7748957561459787E-3</v>
      </c>
      <c r="P21" s="76">
        <f>分析係数表!C24</f>
        <v>1</v>
      </c>
      <c r="Q21" s="82">
        <f t="shared" si="5"/>
        <v>7.7748957561459787E-3</v>
      </c>
      <c r="R21" s="83">
        <v>4.1023925864832313E-2</v>
      </c>
      <c r="S21" s="84">
        <f t="shared" si="6"/>
        <v>0.14647552202419994</v>
      </c>
      <c r="T21" s="85">
        <f>分析係数表!F24</f>
        <v>0.39224380935860187</v>
      </c>
      <c r="U21" s="86">
        <f t="shared" si="7"/>
        <v>5.7454116736561971E-2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投入係数表!AD22</f>
        <v>3.9904495241388944E-5</v>
      </c>
      <c r="E22" s="77">
        <f t="shared" si="0"/>
        <v>3.9904495241388947E-3</v>
      </c>
      <c r="F22" s="76">
        <f>分析係数表!C25</f>
        <v>5.3881637957861162E-2</v>
      </c>
      <c r="G22" s="77">
        <f t="shared" si="1"/>
        <v>2.1501195654877127E-4</v>
      </c>
      <c r="H22" s="77">
        <v>1.2278416172941752E-2</v>
      </c>
      <c r="I22" s="77">
        <f t="shared" si="2"/>
        <v>1.2278416172941752E-2</v>
      </c>
      <c r="J22" s="76">
        <f>分析係数表!G25</f>
        <v>0.19694753074216123</v>
      </c>
      <c r="K22" s="78">
        <f t="shared" si="3"/>
        <v>2.4182037466854954E-3</v>
      </c>
      <c r="L22" s="79"/>
      <c r="M22" s="80"/>
      <c r="N22" s="81">
        <f>分析係数表!H25</f>
        <v>5.0793601101962874E-4</v>
      </c>
      <c r="O22" s="82">
        <f t="shared" si="4"/>
        <v>1.2129584965718124E-2</v>
      </c>
      <c r="P22" s="76">
        <f>分析係数表!C25</f>
        <v>5.3881637957861162E-2</v>
      </c>
      <c r="Q22" s="82">
        <f t="shared" si="5"/>
        <v>6.5356190570193976E-4</v>
      </c>
      <c r="R22" s="83">
        <v>5.6635247872476036E-3</v>
      </c>
      <c r="S22" s="84">
        <f t="shared" si="6"/>
        <v>1.7941940960189355E-2</v>
      </c>
      <c r="T22" s="85">
        <f>分析係数表!F25</f>
        <v>0.35040132853584277</v>
      </c>
      <c r="U22" s="86">
        <f t="shared" si="7"/>
        <v>6.2868799489620049E-3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投入係数表!AD23</f>
        <v>0</v>
      </c>
      <c r="E23" s="77">
        <f t="shared" si="0"/>
        <v>0</v>
      </c>
      <c r="F23" s="76">
        <f>分析係数表!C26</f>
        <v>0.84177658262309296</v>
      </c>
      <c r="G23" s="77">
        <f t="shared" si="1"/>
        <v>0</v>
      </c>
      <c r="H23" s="77">
        <v>8.2654015038043205E-2</v>
      </c>
      <c r="I23" s="77">
        <f t="shared" si="2"/>
        <v>8.2654015038043205E-2</v>
      </c>
      <c r="J23" s="76">
        <f>分析係数表!G26</f>
        <v>0.19643330946147433</v>
      </c>
      <c r="K23" s="78">
        <f t="shared" si="3"/>
        <v>1.6236001714201295E-2</v>
      </c>
      <c r="L23" s="79"/>
      <c r="M23" s="80"/>
      <c r="N23" s="81">
        <f>分析係数表!H26</f>
        <v>1.0240897849294056E-2</v>
      </c>
      <c r="O23" s="82">
        <f t="shared" si="4"/>
        <v>0.24455411290665896</v>
      </c>
      <c r="P23" s="76">
        <f>分析係数表!C26</f>
        <v>0.84177658262309296</v>
      </c>
      <c r="Q23" s="82">
        <f t="shared" si="5"/>
        <v>0.2058599254289894</v>
      </c>
      <c r="R23" s="83">
        <v>0.24494734797078158</v>
      </c>
      <c r="S23" s="84">
        <f t="shared" si="6"/>
        <v>0.32760136300882481</v>
      </c>
      <c r="T23" s="85">
        <f>分析係数表!F26</f>
        <v>0.3347664275567348</v>
      </c>
      <c r="U23" s="86">
        <f t="shared" si="7"/>
        <v>0.10966993795718133</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投入係数表!AD24</f>
        <v>1.2636423493106498E-4</v>
      </c>
      <c r="E24" s="77">
        <f t="shared" si="0"/>
        <v>1.2636423493106499E-2</v>
      </c>
      <c r="F24" s="76">
        <f>分析係数表!C27</f>
        <v>0.24324710590252963</v>
      </c>
      <c r="G24" s="77">
        <f t="shared" si="1"/>
        <v>3.07377344365689E-3</v>
      </c>
      <c r="H24" s="77">
        <v>6.9791974945520368E-3</v>
      </c>
      <c r="I24" s="77">
        <f t="shared" si="2"/>
        <v>6.9791974945520368E-3</v>
      </c>
      <c r="J24" s="76">
        <f>分析係数表!G27</f>
        <v>0.17095686135274277</v>
      </c>
      <c r="K24" s="78">
        <f t="shared" si="3"/>
        <v>1.1931416984295423E-3</v>
      </c>
      <c r="L24" s="79"/>
      <c r="M24" s="80"/>
      <c r="N24" s="81">
        <f>分析係数表!H27</f>
        <v>1.1085370816767366E-2</v>
      </c>
      <c r="O24" s="82">
        <f t="shared" si="4"/>
        <v>0.26472024877416256</v>
      </c>
      <c r="P24" s="76">
        <f>分析係数表!C27</f>
        <v>0.24324710590252963</v>
      </c>
      <c r="Q24" s="82">
        <f t="shared" si="5"/>
        <v>6.4392434388112707E-2</v>
      </c>
      <c r="R24" s="83">
        <v>6.5835745968467904E-2</v>
      </c>
      <c r="S24" s="84">
        <f t="shared" si="6"/>
        <v>7.2814943463019935E-2</v>
      </c>
      <c r="T24" s="85">
        <f>分析係数表!F27</f>
        <v>0.32207527072607844</v>
      </c>
      <c r="U24" s="86">
        <f t="shared" si="7"/>
        <v>2.345189262875624E-2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投入係数表!AD25</f>
        <v>0</v>
      </c>
      <c r="E25" s="77">
        <f t="shared" si="0"/>
        <v>0</v>
      </c>
      <c r="F25" s="76">
        <f>分析係数表!C28</f>
        <v>6.4266243880729879E-2</v>
      </c>
      <c r="G25" s="77">
        <f t="shared" si="1"/>
        <v>0</v>
      </c>
      <c r="H25" s="77">
        <v>2.3615543884727572E-2</v>
      </c>
      <c r="I25" s="77">
        <f t="shared" si="2"/>
        <v>2.3615543884727572E-2</v>
      </c>
      <c r="J25" s="76">
        <f>分析係数表!G28</f>
        <v>0.12485076971410619</v>
      </c>
      <c r="K25" s="78">
        <f t="shared" si="3"/>
        <v>2.9484188312254907E-3</v>
      </c>
      <c r="L25" s="79"/>
      <c r="M25" s="80"/>
      <c r="N25" s="81">
        <f>分析係数表!H28</f>
        <v>2.0224305794696803E-2</v>
      </c>
      <c r="O25" s="82">
        <f t="shared" si="4"/>
        <v>0.48295932989078894</v>
      </c>
      <c r="P25" s="76">
        <f>分析係数表!C28</f>
        <v>6.4266243880729879E-2</v>
      </c>
      <c r="Q25" s="82">
        <f t="shared" si="5"/>
        <v>3.1037982079235318E-2</v>
      </c>
      <c r="R25" s="83">
        <v>3.5655537950010058E-2</v>
      </c>
      <c r="S25" s="84">
        <f t="shared" si="6"/>
        <v>5.9271081834737629E-2</v>
      </c>
      <c r="T25" s="85">
        <f>分析係数表!F28</f>
        <v>0.21344643418158971</v>
      </c>
      <c r="U25" s="86">
        <f t="shared" si="7"/>
        <v>1.2651201067709943E-2</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投入係数表!AD26</f>
        <v>1.6726634255348864E-2</v>
      </c>
      <c r="E26" s="77">
        <f t="shared" si="0"/>
        <v>1.6726634255348864</v>
      </c>
      <c r="F26" s="76">
        <f>分析係数表!C29</f>
        <v>0.2704472217012498</v>
      </c>
      <c r="G26" s="77">
        <f t="shared" si="1"/>
        <v>0.45236717627720535</v>
      </c>
      <c r="H26" s="77">
        <v>0.5335948341328951</v>
      </c>
      <c r="I26" s="77">
        <f t="shared" si="2"/>
        <v>0.5335948341328951</v>
      </c>
      <c r="J26" s="76">
        <f>分析係数表!G29</f>
        <v>0.25613918980110767</v>
      </c>
      <c r="K26" s="78">
        <f t="shared" si="3"/>
        <v>0.13667454849685617</v>
      </c>
      <c r="L26" s="79"/>
      <c r="M26" s="80"/>
      <c r="N26" s="81">
        <f>分析係数表!H29</f>
        <v>1.0092978117271389E-2</v>
      </c>
      <c r="O26" s="82">
        <f t="shared" si="4"/>
        <v>0.24102176844052531</v>
      </c>
      <c r="P26" s="76">
        <f>分析係数表!C29</f>
        <v>0.2704472217012498</v>
      </c>
      <c r="Q26" s="82">
        <f t="shared" si="5"/>
        <v>6.5183667644262033E-2</v>
      </c>
      <c r="R26" s="83">
        <v>0.10255367326039436</v>
      </c>
      <c r="S26" s="84">
        <f t="shared" si="6"/>
        <v>0.63614850739328943</v>
      </c>
      <c r="T26" s="85">
        <f>分析係数表!F29</f>
        <v>0.41878853321258142</v>
      </c>
      <c r="U26" s="86">
        <f t="shared" si="7"/>
        <v>0.26641170031660866</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投入係数表!AD27</f>
        <v>2.63369668593167E-3</v>
      </c>
      <c r="E27" s="77">
        <f t="shared" si="0"/>
        <v>0.26336966859316702</v>
      </c>
      <c r="F27" s="76">
        <f>分析係数表!C30</f>
        <v>1</v>
      </c>
      <c r="G27" s="77">
        <f t="shared" si="1"/>
        <v>0.26336966859316702</v>
      </c>
      <c r="H27" s="77">
        <v>0.3492819363569114</v>
      </c>
      <c r="I27" s="77">
        <f t="shared" si="2"/>
        <v>0.3492819363569114</v>
      </c>
      <c r="J27" s="76">
        <f>分析係数表!G30</f>
        <v>0.34447816919378449</v>
      </c>
      <c r="K27" s="78">
        <f t="shared" si="3"/>
        <v>0.12032000196868879</v>
      </c>
      <c r="L27" s="79"/>
      <c r="M27" s="80"/>
      <c r="N27" s="81">
        <f>分析係数表!H30</f>
        <v>0</v>
      </c>
      <c r="O27" s="82">
        <f t="shared" si="4"/>
        <v>0</v>
      </c>
      <c r="P27" s="76">
        <f>分析係数表!C30</f>
        <v>1</v>
      </c>
      <c r="Q27" s="82">
        <f t="shared" si="5"/>
        <v>0</v>
      </c>
      <c r="R27" s="83">
        <v>9.6738122441511129E-2</v>
      </c>
      <c r="S27" s="84">
        <f t="shared" si="6"/>
        <v>0.44602005879842255</v>
      </c>
      <c r="T27" s="85">
        <f>分析係数表!F30</f>
        <v>0.44033965000872966</v>
      </c>
      <c r="U27" s="86">
        <f t="shared" si="7"/>
        <v>0.19640031658817039</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投入係数表!AD28</f>
        <v>5.1676321337598679E-3</v>
      </c>
      <c r="E28" s="77">
        <f t="shared" si="0"/>
        <v>0.51676321337598674</v>
      </c>
      <c r="F28" s="76">
        <f>分析係数表!C31</f>
        <v>1</v>
      </c>
      <c r="G28" s="77">
        <f t="shared" si="1"/>
        <v>0.51676321337598674</v>
      </c>
      <c r="H28" s="77">
        <v>0.7742305821104134</v>
      </c>
      <c r="I28" s="77">
        <f t="shared" si="2"/>
        <v>0.7742305821104134</v>
      </c>
      <c r="J28" s="76">
        <f>分析係数表!G31</f>
        <v>7.060016576471162E-2</v>
      </c>
      <c r="K28" s="78">
        <f t="shared" si="3"/>
        <v>5.4660807437104358E-2</v>
      </c>
      <c r="L28" s="79"/>
      <c r="M28" s="80"/>
      <c r="N28" s="81">
        <f>分析係数表!H31</f>
        <v>2.2204395329180102E-2</v>
      </c>
      <c r="O28" s="82">
        <f t="shared" si="4"/>
        <v>0.53024415263850366</v>
      </c>
      <c r="P28" s="76">
        <f>分析係数表!C31</f>
        <v>1</v>
      </c>
      <c r="Q28" s="82">
        <f t="shared" si="5"/>
        <v>0.53024415263850366</v>
      </c>
      <c r="R28" s="83">
        <v>0.8057894664384464</v>
      </c>
      <c r="S28" s="84">
        <f t="shared" si="6"/>
        <v>1.5800200485488598</v>
      </c>
      <c r="T28" s="85">
        <f>分析係数表!F31</f>
        <v>0.30864414216761737</v>
      </c>
      <c r="U28" s="86">
        <f t="shared" si="7"/>
        <v>0.48766393249200002</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投入係数表!AD29</f>
        <v>1.2702930985175481E-3</v>
      </c>
      <c r="E29" s="77">
        <f t="shared" si="0"/>
        <v>0.12702930985175481</v>
      </c>
      <c r="F29" s="76">
        <f>分析係数表!C32</f>
        <v>1</v>
      </c>
      <c r="G29" s="77">
        <f t="shared" si="1"/>
        <v>0.12702930985175481</v>
      </c>
      <c r="H29" s="77">
        <v>0.17911482354587496</v>
      </c>
      <c r="I29" s="77">
        <f t="shared" si="2"/>
        <v>0.17911482354587496</v>
      </c>
      <c r="J29" s="76">
        <f>分析係数表!G32</f>
        <v>0.14032153145618437</v>
      </c>
      <c r="K29" s="78">
        <f t="shared" si="3"/>
        <v>2.5133666346461407E-2</v>
      </c>
      <c r="L29" s="79"/>
      <c r="M29" s="80"/>
      <c r="N29" s="81">
        <f>分析係数表!H32</f>
        <v>6.2454997965125381E-3</v>
      </c>
      <c r="O29" s="82">
        <f t="shared" si="4"/>
        <v>0.14914343301453101</v>
      </c>
      <c r="P29" s="76">
        <f>分析係数表!C32</f>
        <v>1</v>
      </c>
      <c r="Q29" s="82">
        <f t="shared" si="5"/>
        <v>0.14914343301453101</v>
      </c>
      <c r="R29" s="83">
        <v>0.21163594680131778</v>
      </c>
      <c r="S29" s="84">
        <f t="shared" si="6"/>
        <v>0.39075077034719274</v>
      </c>
      <c r="T29" s="85">
        <f>分析係数表!F32</f>
        <v>0.48266889694266329</v>
      </c>
      <c r="U29" s="86">
        <f t="shared" si="7"/>
        <v>0.18860324330297545</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投入係数表!AD30</f>
        <v>3.3519776002766712E-3</v>
      </c>
      <c r="E30" s="77">
        <f t="shared" si="0"/>
        <v>0.3351977600276671</v>
      </c>
      <c r="F30" s="76">
        <f>分析係数表!C33</f>
        <v>0.77670327534259886</v>
      </c>
      <c r="G30" s="77">
        <f t="shared" si="1"/>
        <v>0.2603491981009915</v>
      </c>
      <c r="H30" s="77">
        <v>0.31137350067076752</v>
      </c>
      <c r="I30" s="77">
        <f t="shared" si="2"/>
        <v>0.31137350067076752</v>
      </c>
      <c r="J30" s="76">
        <f>分析係数表!G33</f>
        <v>0.5074626865671642</v>
      </c>
      <c r="K30" s="78">
        <f t="shared" si="3"/>
        <v>0.15801043317621039</v>
      </c>
      <c r="L30" s="79"/>
      <c r="M30" s="80"/>
      <c r="N30" s="81">
        <f>分析係数表!H33</f>
        <v>9.4934727483329676E-4</v>
      </c>
      <c r="O30" s="82">
        <f t="shared" si="4"/>
        <v>2.2670549404339112E-2</v>
      </c>
      <c r="P30" s="76">
        <f>分析係数表!C33</f>
        <v>0.77670327534259886</v>
      </c>
      <c r="Q30" s="82">
        <f t="shared" si="5"/>
        <v>1.7608289976166393E-2</v>
      </c>
      <c r="R30" s="83">
        <v>7.1110573902139179E-2</v>
      </c>
      <c r="S30" s="84">
        <f t="shared" si="6"/>
        <v>0.38248407457290667</v>
      </c>
      <c r="T30" s="85">
        <f>分析係数表!F33</f>
        <v>0.6450384062948854</v>
      </c>
      <c r="U30" s="86">
        <f t="shared" si="7"/>
        <v>0.24671691789568181</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投入係数表!AD31</f>
        <v>5.699692070311721E-3</v>
      </c>
      <c r="E31" s="77">
        <f t="shared" si="0"/>
        <v>0.56996920703117215</v>
      </c>
      <c r="F31" s="76">
        <f>分析係数表!C34</f>
        <v>0.47532743082063433</v>
      </c>
      <c r="G31" s="77">
        <f t="shared" si="1"/>
        <v>0.27092199882500129</v>
      </c>
      <c r="H31" s="77">
        <v>0.52621655459733141</v>
      </c>
      <c r="I31" s="77">
        <f t="shared" si="2"/>
        <v>0.52621655459733141</v>
      </c>
      <c r="J31" s="76">
        <f>分析係数表!G34</f>
        <v>0.42481134980523871</v>
      </c>
      <c r="K31" s="78">
        <f t="shared" si="3"/>
        <v>0.22354276484835445</v>
      </c>
      <c r="L31" s="79"/>
      <c r="M31" s="80"/>
      <c r="N31" s="81">
        <f>分析係数表!H34</f>
        <v>0.15685204896221394</v>
      </c>
      <c r="O31" s="82">
        <f t="shared" si="4"/>
        <v>3.7456494787896246</v>
      </c>
      <c r="P31" s="76">
        <f>分析係数表!C34</f>
        <v>0.47532743082063433</v>
      </c>
      <c r="Q31" s="82">
        <f t="shared" si="5"/>
        <v>1.7804099435077203</v>
      </c>
      <c r="R31" s="83">
        <v>1.9739230022052736</v>
      </c>
      <c r="S31" s="84">
        <f t="shared" si="6"/>
        <v>2.5001395568026048</v>
      </c>
      <c r="T31" s="85">
        <f>分析係数表!F34</f>
        <v>0.69928666893120972</v>
      </c>
      <c r="U31" s="86">
        <f t="shared" si="7"/>
        <v>1.7483142625396444</v>
      </c>
      <c r="V31" s="87">
        <f>分析係数表!D34</f>
        <v>0.17669785175285158</v>
      </c>
      <c r="W31" s="88">
        <f t="shared" si="8"/>
        <v>0</v>
      </c>
      <c r="X31" s="76">
        <f>分析係数表!E34</f>
        <v>0.12938371624217065</v>
      </c>
      <c r="Y31" s="89">
        <f t="shared" si="9"/>
        <v>0</v>
      </c>
    </row>
    <row r="32" spans="1:25" x14ac:dyDescent="0.2">
      <c r="A32" s="6" t="s">
        <v>20</v>
      </c>
      <c r="B32" s="5" t="s">
        <v>37</v>
      </c>
      <c r="C32" s="75">
        <f>最終需要_まとめ!C33</f>
        <v>100</v>
      </c>
      <c r="D32" s="76">
        <f>投入係数表!AD32</f>
        <v>4.8084916765873675E-2</v>
      </c>
      <c r="E32" s="77">
        <f t="shared" si="0"/>
        <v>4.8084916765873675</v>
      </c>
      <c r="F32" s="76">
        <f>分析係数表!C35</f>
        <v>0.95011559485855634</v>
      </c>
      <c r="G32" s="77">
        <f t="shared" si="1"/>
        <v>4.5686229296732233</v>
      </c>
      <c r="H32" s="77">
        <v>5.099194274735563</v>
      </c>
      <c r="I32" s="77">
        <f t="shared" si="2"/>
        <v>105.09919427473557</v>
      </c>
      <c r="J32" s="76">
        <f>分析係数表!G35</f>
        <v>0.31372249083859299</v>
      </c>
      <c r="K32" s="78">
        <f t="shared" si="3"/>
        <v>32.971981012999237</v>
      </c>
      <c r="L32" s="79"/>
      <c r="M32" s="80"/>
      <c r="N32" s="81">
        <f>分析係数表!H35</f>
        <v>5.8597345271264437E-2</v>
      </c>
      <c r="O32" s="82">
        <f t="shared" si="4"/>
        <v>1.3993130292269362</v>
      </c>
      <c r="P32" s="76">
        <f>分析係数表!C35</f>
        <v>0.95011559485855634</v>
      </c>
      <c r="Q32" s="82">
        <f t="shared" si="5"/>
        <v>1.3295091311572789</v>
      </c>
      <c r="R32" s="83">
        <v>1.8813743697466612</v>
      </c>
      <c r="S32" s="84">
        <f t="shared" si="6"/>
        <v>106.98056864448223</v>
      </c>
      <c r="T32" s="85">
        <f>分析係数表!F35</f>
        <v>0.64312744830705182</v>
      </c>
      <c r="U32" s="86">
        <f t="shared" si="7"/>
        <v>68.802140130763249</v>
      </c>
      <c r="V32" s="87">
        <f>分析係数表!D35</f>
        <v>5.0997944918495068E-2</v>
      </c>
      <c r="W32" s="88">
        <f t="shared" si="8"/>
        <v>5</v>
      </c>
      <c r="X32" s="76">
        <f>分析係数表!E35</f>
        <v>4.58369635339421E-2</v>
      </c>
      <c r="Y32" s="89">
        <f t="shared" si="9"/>
        <v>5</v>
      </c>
    </row>
    <row r="33" spans="1:25" x14ac:dyDescent="0.2">
      <c r="A33" s="6" t="s">
        <v>21</v>
      </c>
      <c r="B33" s="5" t="s">
        <v>38</v>
      </c>
      <c r="C33" s="90"/>
      <c r="D33" s="76">
        <f>投入係数表!AD33</f>
        <v>1.4372269036106918E-2</v>
      </c>
      <c r="E33" s="77">
        <f t="shared" si="0"/>
        <v>1.4372269036106917</v>
      </c>
      <c r="F33" s="76">
        <f>分析係数表!C36</f>
        <v>0.97036286861890209</v>
      </c>
      <c r="G33" s="77">
        <f t="shared" si="1"/>
        <v>1.3946316210439331</v>
      </c>
      <c r="H33" s="77">
        <v>1.6768578480010989</v>
      </c>
      <c r="I33" s="77">
        <f t="shared" si="2"/>
        <v>1.6768578480010989</v>
      </c>
      <c r="J33" s="76">
        <f>分析係数表!G36</f>
        <v>5.6132677862763138E-2</v>
      </c>
      <c r="K33" s="78">
        <f t="shared" si="3"/>
        <v>9.4126521403491925E-2</v>
      </c>
      <c r="L33" s="79"/>
      <c r="M33" s="80"/>
      <c r="N33" s="81">
        <f>分析係数表!H36</f>
        <v>0.19400338102244624</v>
      </c>
      <c r="O33" s="82">
        <f t="shared" si="4"/>
        <v>4.6328286293869647</v>
      </c>
      <c r="P33" s="76">
        <f>分析係数表!C36</f>
        <v>0.97036286861890209</v>
      </c>
      <c r="Q33" s="82">
        <f t="shared" si="5"/>
        <v>4.4955248786317119</v>
      </c>
      <c r="R33" s="83">
        <v>4.7967446528170878</v>
      </c>
      <c r="S33" s="84">
        <f t="shared" si="6"/>
        <v>6.4736025008181866</v>
      </c>
      <c r="T33" s="85">
        <f>分析係数表!F36</f>
        <v>0.84161253999423258</v>
      </c>
      <c r="U33" s="86">
        <f t="shared" si="7"/>
        <v>5.44826504362661</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投入係数表!AD34</f>
        <v>2.8518412599179296E-2</v>
      </c>
      <c r="E34" s="77">
        <f t="shared" si="0"/>
        <v>2.8518412599179297</v>
      </c>
      <c r="F34" s="76">
        <f>分析係数表!C37</f>
        <v>0.51412455642849397</v>
      </c>
      <c r="G34" s="77">
        <f t="shared" si="1"/>
        <v>1.4662016227597829</v>
      </c>
      <c r="H34" s="77">
        <v>1.805407787072338</v>
      </c>
      <c r="I34" s="77">
        <f t="shared" si="2"/>
        <v>1.805407787072338</v>
      </c>
      <c r="J34" s="76">
        <f>分析係数表!G37</f>
        <v>0.38383420760226361</v>
      </c>
      <c r="K34" s="78">
        <f t="shared" si="3"/>
        <v>0.69297726734986709</v>
      </c>
      <c r="L34" s="79"/>
      <c r="M34" s="80"/>
      <c r="N34" s="81">
        <f>分析係数表!H37</f>
        <v>4.7982343549447456E-2</v>
      </c>
      <c r="O34" s="82">
        <f t="shared" si="4"/>
        <v>1.1458252620620135</v>
      </c>
      <c r="P34" s="76">
        <f>分析係数表!C37</f>
        <v>0.51412455642849397</v>
      </c>
      <c r="Q34" s="82">
        <f t="shared" si="5"/>
        <v>0.58909690460219555</v>
      </c>
      <c r="R34" s="83">
        <v>0.77417047869208977</v>
      </c>
      <c r="S34" s="84">
        <f t="shared" si="6"/>
        <v>2.5795782657644279</v>
      </c>
      <c r="T34" s="85">
        <f>分析係数表!F37</f>
        <v>0.64874544561874981</v>
      </c>
      <c r="U34" s="86">
        <f t="shared" si="7"/>
        <v>1.6734896515317856</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投入係数表!AD35</f>
        <v>5.8366975039738228E-2</v>
      </c>
      <c r="E35" s="77">
        <f t="shared" si="0"/>
        <v>5.8366975039738227</v>
      </c>
      <c r="F35" s="76">
        <f>分析係数表!C38</f>
        <v>0.46043954090550876</v>
      </c>
      <c r="G35" s="77">
        <f t="shared" si="1"/>
        <v>2.6874463191340356</v>
      </c>
      <c r="H35" s="77">
        <v>3.3370831251904369</v>
      </c>
      <c r="I35" s="77">
        <f t="shared" si="2"/>
        <v>3.3370831251904369</v>
      </c>
      <c r="J35" s="76">
        <f>分析係数表!G38</f>
        <v>0.15768289971091839</v>
      </c>
      <c r="K35" s="78">
        <f t="shared" si="3"/>
        <v>0.52620094375640181</v>
      </c>
      <c r="L35" s="79"/>
      <c r="M35" s="80"/>
      <c r="N35" s="81">
        <f>分析係数表!H38</f>
        <v>4.3205084055974702E-2</v>
      </c>
      <c r="O35" s="82">
        <f t="shared" si="4"/>
        <v>1.0317436185631792</v>
      </c>
      <c r="P35" s="76">
        <f>分析係数表!C38</f>
        <v>0.46043954090550876</v>
      </c>
      <c r="Q35" s="82">
        <f t="shared" si="5"/>
        <v>0.47505555806341859</v>
      </c>
      <c r="R35" s="83">
        <v>0.71271643011897412</v>
      </c>
      <c r="S35" s="84">
        <f t="shared" si="6"/>
        <v>4.049799555309411</v>
      </c>
      <c r="T35" s="85">
        <f>分析係数表!F38</f>
        <v>0.51649988881476538</v>
      </c>
      <c r="U35" s="86">
        <f t="shared" si="7"/>
        <v>2.091721020039397</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投入係数表!AD36</f>
        <v>0</v>
      </c>
      <c r="E36" s="77">
        <f t="shared" si="0"/>
        <v>0</v>
      </c>
      <c r="F36" s="76">
        <f>分析係数表!C39</f>
        <v>1</v>
      </c>
      <c r="G36" s="77">
        <f t="shared" si="1"/>
        <v>0</v>
      </c>
      <c r="H36" s="77">
        <v>8.3602725054325006E-2</v>
      </c>
      <c r="I36" s="77">
        <f t="shared" si="2"/>
        <v>8.3602725054325006E-2</v>
      </c>
      <c r="J36" s="76">
        <f>分析係数表!G39</f>
        <v>0.35257837611217219</v>
      </c>
      <c r="K36" s="78">
        <f t="shared" si="3"/>
        <v>2.9476513038206323E-2</v>
      </c>
      <c r="L36" s="79"/>
      <c r="M36" s="80"/>
      <c r="N36" s="81">
        <f>分析係数表!H39</f>
        <v>3.7864320821463233E-3</v>
      </c>
      <c r="O36" s="82">
        <f t="shared" si="4"/>
        <v>9.0420542471716922E-2</v>
      </c>
      <c r="P36" s="76">
        <f>分析係数表!C39</f>
        <v>1</v>
      </c>
      <c r="Q36" s="82">
        <f t="shared" si="5"/>
        <v>9.0420542471716922E-2</v>
      </c>
      <c r="R36" s="83">
        <v>0.14179502506710745</v>
      </c>
      <c r="S36" s="84">
        <f t="shared" si="6"/>
        <v>0.22539775012143246</v>
      </c>
      <c r="T36" s="85">
        <f>分析係数表!F39</f>
        <v>0.70335864349932453</v>
      </c>
      <c r="U36" s="86">
        <f t="shared" si="7"/>
        <v>0.15853545577321043</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投入係数表!AD37</f>
        <v>2.2612547303453733E-4</v>
      </c>
      <c r="E37" s="77">
        <f t="shared" si="0"/>
        <v>2.2612547303453735E-2</v>
      </c>
      <c r="F37" s="76">
        <f>分析係数表!C40</f>
        <v>0.88524546011567695</v>
      </c>
      <c r="G37" s="77">
        <f t="shared" si="1"/>
        <v>2.0017654842033411E-2</v>
      </c>
      <c r="H37" s="77">
        <v>3.8817602278855626E-2</v>
      </c>
      <c r="I37" s="77">
        <f t="shared" si="2"/>
        <v>3.8817602278855626E-2</v>
      </c>
      <c r="J37" s="76">
        <f>分析係数表!G40</f>
        <v>0.51249383412021698</v>
      </c>
      <c r="K37" s="78">
        <f t="shared" si="3"/>
        <v>1.9893781823244392E-2</v>
      </c>
      <c r="L37" s="79"/>
      <c r="M37" s="80"/>
      <c r="N37" s="81">
        <f>分析係数表!H40</f>
        <v>3.2436684093541619E-2</v>
      </c>
      <c r="O37" s="82">
        <f t="shared" si="4"/>
        <v>0.77459267935930298</v>
      </c>
      <c r="P37" s="76">
        <f>分析係数表!C40</f>
        <v>0.88524546011567695</v>
      </c>
      <c r="Q37" s="82">
        <f t="shared" si="5"/>
        <v>0.68570465284166116</v>
      </c>
      <c r="R37" s="83">
        <v>0.69099296390730258</v>
      </c>
      <c r="S37" s="84">
        <f t="shared" si="6"/>
        <v>0.72981056618615825</v>
      </c>
      <c r="T37" s="85">
        <f>分析係数表!F40</f>
        <v>0.70839968994433089</v>
      </c>
      <c r="U37" s="86">
        <f t="shared" si="7"/>
        <v>0.51699757880437103</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投入係数表!AD38</f>
        <v>1.6626873017245393E-4</v>
      </c>
      <c r="E38" s="77">
        <f t="shared" si="0"/>
        <v>1.6626873017245393E-2</v>
      </c>
      <c r="F38" s="76">
        <f>分析係数表!C41</f>
        <v>0.76732784646536523</v>
      </c>
      <c r="G38" s="77">
        <f t="shared" si="1"/>
        <v>1.2758262665775996E-2</v>
      </c>
      <c r="H38" s="77">
        <v>1.825630991479664E-2</v>
      </c>
      <c r="I38" s="77">
        <f t="shared" si="2"/>
        <v>1.825630991479664E-2</v>
      </c>
      <c r="J38" s="76">
        <f>分析係数表!G41</f>
        <v>0.44330293713737212</v>
      </c>
      <c r="K38" s="78">
        <f t="shared" si="3"/>
        <v>8.0930758065194779E-3</v>
      </c>
      <c r="L38" s="79"/>
      <c r="M38" s="80"/>
      <c r="N38" s="81">
        <f>分析係数表!H41</f>
        <v>5.3196318442225214E-2</v>
      </c>
      <c r="O38" s="82">
        <f t="shared" si="4"/>
        <v>1.2703357320799089</v>
      </c>
      <c r="P38" s="76">
        <f>分析係数表!C41</f>
        <v>0.76732784646536523</v>
      </c>
      <c r="Q38" s="82">
        <f t="shared" si="5"/>
        <v>0.97476398158487965</v>
      </c>
      <c r="R38" s="83">
        <v>0.99263176033319378</v>
      </c>
      <c r="S38" s="84">
        <f t="shared" si="6"/>
        <v>1.0108880702479903</v>
      </c>
      <c r="T38" s="85">
        <f>分析係数表!F41</f>
        <v>0.5479013319521201</v>
      </c>
      <c r="U38" s="86">
        <f t="shared" si="7"/>
        <v>0.55386692014338224</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投入係数表!AD39</f>
        <v>2.5937921906902814E-3</v>
      </c>
      <c r="E39" s="77">
        <f>$C$32*D39</f>
        <v>0.25937921906902817</v>
      </c>
      <c r="F39" s="76">
        <f>分析係数表!C42</f>
        <v>0.61896115066660296</v>
      </c>
      <c r="G39" s="77">
        <f>E39*F39</f>
        <v>0.16054565989397054</v>
      </c>
      <c r="H39" s="77">
        <v>0.18568216005376967</v>
      </c>
      <c r="I39" s="77">
        <f>C39+H39</f>
        <v>0.18568216005376967</v>
      </c>
      <c r="J39" s="76">
        <f>分析係数表!G42</f>
        <v>0.48521299417713759</v>
      </c>
      <c r="K39" s="78">
        <f>I39*J39</f>
        <v>9.0095396844968076E-2</v>
      </c>
      <c r="L39" s="79"/>
      <c r="M39" s="80"/>
      <c r="N39" s="81">
        <f>分析係数表!H42</f>
        <v>1.2030804871176784E-2</v>
      </c>
      <c r="O39" s="82">
        <f t="shared" si="4"/>
        <v>0.28729734991220185</v>
      </c>
      <c r="P39" s="76">
        <f>分析係数表!C42</f>
        <v>0.61896115066660296</v>
      </c>
      <c r="Q39" s="82">
        <f>O39*P39</f>
        <v>0.17782589828512213</v>
      </c>
      <c r="R39" s="83">
        <v>0.19211876679462989</v>
      </c>
      <c r="S39" s="84">
        <f>I39+R39</f>
        <v>0.37780092684839955</v>
      </c>
      <c r="T39" s="85">
        <f>分析係数表!F42</f>
        <v>0.55654305853509045</v>
      </c>
      <c r="U39" s="86">
        <f>S39*T39</f>
        <v>0.21026248334560027</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投入係数表!AD40</f>
        <v>0.11579619444130382</v>
      </c>
      <c r="E40" s="77">
        <f>$C$32*D40</f>
        <v>11.579619444130381</v>
      </c>
      <c r="F40" s="76">
        <f>分析係数表!C43</f>
        <v>0.5789580681381028</v>
      </c>
      <c r="G40" s="77">
        <f>E40*F40</f>
        <v>6.7041141031481377</v>
      </c>
      <c r="H40" s="77">
        <v>8.2314408505060097</v>
      </c>
      <c r="I40" s="77">
        <f>C40+H40</f>
        <v>8.2314408505060097</v>
      </c>
      <c r="J40" s="76">
        <f>分析係数表!G43</f>
        <v>0.34272082878953108</v>
      </c>
      <c r="K40" s="78">
        <f>I40*J40</f>
        <v>2.8210862304174222</v>
      </c>
      <c r="L40" s="79"/>
      <c r="M40" s="80"/>
      <c r="N40" s="81">
        <f>分析係数表!H43</f>
        <v>3.3445512318817892E-2</v>
      </c>
      <c r="O40" s="82">
        <f t="shared" si="4"/>
        <v>0.79868364241139955</v>
      </c>
      <c r="P40" s="76">
        <f>分析係数表!C43</f>
        <v>0.5789580681381028</v>
      </c>
      <c r="Q40" s="82">
        <f>O40*P40</f>
        <v>0.46240433866400721</v>
      </c>
      <c r="R40" s="83">
        <v>1.118255818779196</v>
      </c>
      <c r="S40" s="84">
        <f>I40+R40</f>
        <v>9.3496966692852048</v>
      </c>
      <c r="T40" s="85">
        <f>分析係数表!F43</f>
        <v>0.5990685205379862</v>
      </c>
      <c r="U40" s="86">
        <f>S40*T40</f>
        <v>5.6011089511476246</v>
      </c>
      <c r="V40" s="87">
        <f>分析係数表!D43</f>
        <v>0.10839694656488549</v>
      </c>
      <c r="W40" s="88">
        <f>ROUND(S40*V40,0)</f>
        <v>1</v>
      </c>
      <c r="X40" s="76">
        <f>分析係数表!E43</f>
        <v>8.9508360596146849E-2</v>
      </c>
      <c r="Y40" s="89">
        <f>ROUND(S40*X40,0)</f>
        <v>1</v>
      </c>
    </row>
    <row r="41" spans="1:25" x14ac:dyDescent="0.2">
      <c r="A41" s="6" t="s">
        <v>341</v>
      </c>
      <c r="B41" s="5" t="s">
        <v>42</v>
      </c>
      <c r="C41" s="90"/>
      <c r="D41" s="76">
        <f>投入係数表!AD41</f>
        <v>1.8622097779314839E-4</v>
      </c>
      <c r="E41" s="77">
        <f>$C$32*D41</f>
        <v>1.8622097779314839E-2</v>
      </c>
      <c r="F41" s="76">
        <f>分析係数表!C44</f>
        <v>0.63630612597919289</v>
      </c>
      <c r="G41" s="77">
        <f>E41*F41</f>
        <v>1.1849354895561557E-2</v>
      </c>
      <c r="H41" s="77">
        <v>3.2112171619417353E-2</v>
      </c>
      <c r="I41" s="77">
        <f>C41+H41</f>
        <v>3.2112171619417353E-2</v>
      </c>
      <c r="J41" s="76">
        <f>分析係数表!G44</f>
        <v>0.27264053101016389</v>
      </c>
      <c r="K41" s="78">
        <f>I41*J41</f>
        <v>8.755079522207462E-3</v>
      </c>
      <c r="L41" s="79"/>
      <c r="M41" s="80"/>
      <c r="N41" s="81">
        <f>分析係数表!H44</f>
        <v>0.11349043608928404</v>
      </c>
      <c r="O41" s="82">
        <f t="shared" si="4"/>
        <v>2.7101679295744523</v>
      </c>
      <c r="P41" s="76">
        <f>分析係数表!C44</f>
        <v>0.63630612597919289</v>
      </c>
      <c r="Q41" s="82">
        <f>O41*P41</f>
        <v>1.7244964560205698</v>
      </c>
      <c r="R41" s="83">
        <v>1.7583343070340238</v>
      </c>
      <c r="S41" s="84">
        <f>I41+R41</f>
        <v>1.7904464786534411</v>
      </c>
      <c r="T41" s="85">
        <f>分析係数表!F44</f>
        <v>0.52896909354905619</v>
      </c>
      <c r="U41" s="86">
        <f>S41*T41</f>
        <v>0.94709085086141032</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投入係数表!AD42</f>
        <v>4.4227482225872748E-3</v>
      </c>
      <c r="E42" s="77">
        <f>$C$32*D42</f>
        <v>0.4422748222587275</v>
      </c>
      <c r="F42" s="76">
        <f>分析係数表!C45</f>
        <v>1</v>
      </c>
      <c r="G42" s="77">
        <f>E42*F42</f>
        <v>0.4422748222587275</v>
      </c>
      <c r="H42" s="77">
        <v>0.50125625139356145</v>
      </c>
      <c r="I42" s="77">
        <f>C42+H42</f>
        <v>0.50125625139356145</v>
      </c>
      <c r="J42" s="76">
        <f>分析係数表!G45</f>
        <v>0</v>
      </c>
      <c r="K42" s="78">
        <f>I42*J42</f>
        <v>0</v>
      </c>
      <c r="L42" s="79"/>
      <c r="M42" s="80"/>
      <c r="N42" s="81">
        <f>分析係数表!H45</f>
        <v>0</v>
      </c>
      <c r="O42" s="82">
        <f t="shared" si="4"/>
        <v>0</v>
      </c>
      <c r="P42" s="76">
        <f>分析係数表!C45</f>
        <v>1</v>
      </c>
      <c r="Q42" s="82">
        <f>O42*P42</f>
        <v>0</v>
      </c>
      <c r="R42" s="83">
        <v>3.4071218502991892E-2</v>
      </c>
      <c r="S42" s="84">
        <f>I42+R42</f>
        <v>0.53532746989655333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8.5861172261055205E-3</v>
      </c>
      <c r="E43" s="77">
        <f>$C$32*D43</f>
        <v>0.85861172261055207</v>
      </c>
      <c r="F43" s="76">
        <f>分析係数表!C46</f>
        <v>0.4351527731358511</v>
      </c>
      <c r="G43" s="77">
        <f>E43*F43</f>
        <v>0.37362727214093189</v>
      </c>
      <c r="H43" s="77">
        <v>0.44091945591828963</v>
      </c>
      <c r="I43" s="77">
        <f>C43+H43</f>
        <v>0.44091945591828963</v>
      </c>
      <c r="J43" s="76">
        <f>分析係数表!G46</f>
        <v>9.2768120033880526E-3</v>
      </c>
      <c r="K43" s="78">
        <f>I43*J43</f>
        <v>4.0903269011901182E-3</v>
      </c>
      <c r="L43" s="79"/>
      <c r="M43" s="80"/>
      <c r="N43" s="81">
        <f>分析係数表!H46</f>
        <v>2.189916413611746E-2</v>
      </c>
      <c r="O43" s="82">
        <f t="shared" si="4"/>
        <v>0.52295518786711681</v>
      </c>
      <c r="P43" s="76">
        <f>分析係数表!C46</f>
        <v>0.4351527731358511</v>
      </c>
      <c r="Q43" s="82">
        <f>O43*P43</f>
        <v>0.22756540022615587</v>
      </c>
      <c r="R43" s="83">
        <v>0.27094821250532192</v>
      </c>
      <c r="S43" s="84">
        <f>I43+R43</f>
        <v>0.7118676684236116</v>
      </c>
      <c r="T43" s="85">
        <f>分析係数表!F46</f>
        <v>0.31347557778405194</v>
      </c>
      <c r="U43" s="86">
        <f>S43*T43</f>
        <v>0.22315312866487755</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投入係数表!AD44</f>
        <v>0.32610618586183732</v>
      </c>
      <c r="E44" s="91">
        <f>SUM(E5:E43)</f>
        <v>32.610618586183726</v>
      </c>
      <c r="F44" s="92">
        <f>分析係数表!C47</f>
        <v>0.50215200620282352</v>
      </c>
      <c r="G44" s="91">
        <f>SUM(G5:G43)</f>
        <v>19.819505432971241</v>
      </c>
      <c r="H44" s="91">
        <f>SUM(H5:H43)</f>
        <v>24.563766657333662</v>
      </c>
      <c r="I44" s="91">
        <f>SUM(I5:I43)</f>
        <v>124.56376665733364</v>
      </c>
      <c r="J44" s="92">
        <f>分析係数表!G47</f>
        <v>0.20854392305328981</v>
      </c>
      <c r="K44" s="93">
        <f>SUM(K5:K43)</f>
        <v>38.066116519645263</v>
      </c>
      <c r="L44" s="94">
        <f>最終需要_まとめ!$L$33</f>
        <v>0.62733333333333341</v>
      </c>
      <c r="M44" s="91">
        <f>K44*L44</f>
        <v>23.880143763324131</v>
      </c>
      <c r="N44" s="95">
        <f>分析係数表!H47</f>
        <v>1</v>
      </c>
      <c r="O44" s="96">
        <f>SUM(O5:O43)</f>
        <v>23.880143763324135</v>
      </c>
      <c r="P44" s="92">
        <f>分析係数表!C47</f>
        <v>0.50215200620282352</v>
      </c>
      <c r="Q44" s="96">
        <f>SUM(Q5:Q43)</f>
        <v>14.350874512663301</v>
      </c>
      <c r="R44" s="91">
        <f>SUM(R5:R43)</f>
        <v>17.382954109000611</v>
      </c>
      <c r="S44" s="97">
        <f>SUM(S5:S43)</f>
        <v>141.94672076633429</v>
      </c>
      <c r="T44" s="98">
        <f>分析係数表!F47</f>
        <v>0.44541069554230517</v>
      </c>
      <c r="U44" s="99">
        <f>SUM(U5:U43)</f>
        <v>89.770945293315279</v>
      </c>
      <c r="V44" s="100">
        <f>分析係数表!D47</f>
        <v>5.4742347785855433E-2</v>
      </c>
      <c r="W44" s="101">
        <f>SUM(W5:W43)</f>
        <v>6</v>
      </c>
      <c r="X44" s="92">
        <f>分析係数表!E47</f>
        <v>4.5721861365849166E-2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291</v>
      </c>
      <c r="S2" s="3" t="s">
        <v>153</v>
      </c>
      <c r="U2" s="64" t="s">
        <v>210</v>
      </c>
      <c r="W2" s="3" t="s">
        <v>130</v>
      </c>
      <c r="Y2" s="3" t="s">
        <v>154</v>
      </c>
    </row>
    <row r="3" spans="1:25" ht="44" x14ac:dyDescent="0.2">
      <c r="B3" s="65"/>
      <c r="C3" s="66" t="s">
        <v>228</v>
      </c>
      <c r="D3" s="66" t="s">
        <v>233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3.4329813383134448E-6</v>
      </c>
      <c r="E5" s="77">
        <f t="shared" ref="E5:E38" si="0">$C$33*D5</f>
        <v>3.4329813383134446E-4</v>
      </c>
      <c r="F5" s="76">
        <f>分析係数表!C8</f>
        <v>8.4659786601364306E-2</v>
      </c>
      <c r="G5" s="77">
        <f t="shared" ref="G5:G38" si="1">E5*F5</f>
        <v>2.9063546750808225E-5</v>
      </c>
      <c r="H5" s="77">
        <f t="array" ref="H5:H43">MMULT(逆行列係数!C5:AO43,'29'!G5:G43)</f>
        <v>2.3536428245166178E-4</v>
      </c>
      <c r="I5" s="77">
        <f t="shared" ref="I5:I38" si="2">C5+H5</f>
        <v>2.3536428245166178E-4</v>
      </c>
      <c r="J5" s="76">
        <f>分析係数表!G8</f>
        <v>0.11977611940298508</v>
      </c>
      <c r="K5" s="78">
        <f t="shared" ref="K5:K38" si="3">I5*J5</f>
        <v>2.8191020398128148E-5</v>
      </c>
      <c r="L5" s="79" t="s">
        <v>186</v>
      </c>
      <c r="M5" s="80" t="s">
        <v>186</v>
      </c>
      <c r="N5" s="81">
        <f>分析係数表!H8</f>
        <v>1.0788748708637261E-2</v>
      </c>
      <c r="O5" s="82">
        <f t="shared" ref="O5:O43" si="4">$M$44*N5</f>
        <v>6.6422072989643421E-2</v>
      </c>
      <c r="P5" s="76">
        <f>分析係数表!C8</f>
        <v>8.4659786601364306E-2</v>
      </c>
      <c r="Q5" s="82">
        <f t="shared" ref="Q5:Q38" si="5">O5*P5</f>
        <v>5.623278524923456E-3</v>
      </c>
      <c r="R5" s="83">
        <f t="array" ref="R5:R43">MMULT(逆行列係数!C5:AO43,'29'!Q5:Q43)</f>
        <v>7.3003191544341768E-3</v>
      </c>
      <c r="S5" s="84">
        <f t="shared" ref="S5:S38" si="6">I5+R5</f>
        <v>7.5356834368858388E-3</v>
      </c>
      <c r="T5" s="85">
        <f>分析係数表!F8</f>
        <v>0.4513681592039801</v>
      </c>
      <c r="U5" s="86">
        <f t="shared" ref="U5:U38" si="7">S5*T5</f>
        <v>3.4013675612510831E-3</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投入係数表!AE6</f>
        <v>0</v>
      </c>
      <c r="E6" s="77">
        <f t="shared" si="0"/>
        <v>0</v>
      </c>
      <c r="F6" s="76">
        <f>分析係数表!C9</f>
        <v>0.31916038751345532</v>
      </c>
      <c r="G6" s="77">
        <f t="shared" si="1"/>
        <v>0</v>
      </c>
      <c r="H6" s="77">
        <v>1.2386340987090237E-4</v>
      </c>
      <c r="I6" s="77">
        <f t="shared" si="2"/>
        <v>1.2386340987090237E-4</v>
      </c>
      <c r="J6" s="76">
        <f>分析係数表!G9</f>
        <v>0.24726134585289514</v>
      </c>
      <c r="K6" s="78">
        <f t="shared" si="3"/>
        <v>3.0626633426608096E-5</v>
      </c>
      <c r="L6" s="79"/>
      <c r="M6" s="80"/>
      <c r="N6" s="81">
        <f>分析係数表!H9</f>
        <v>5.7211282597126128E-4</v>
      </c>
      <c r="O6" s="82">
        <f t="shared" si="4"/>
        <v>3.5222731487435138E-3</v>
      </c>
      <c r="P6" s="76">
        <f>分析係数表!C9</f>
        <v>0.31916038751345532</v>
      </c>
      <c r="Q6" s="82">
        <f t="shared" si="5"/>
        <v>1.1241700630812183E-3</v>
      </c>
      <c r="R6" s="83">
        <v>1.3663305231610323E-3</v>
      </c>
      <c r="S6" s="84">
        <f t="shared" si="6"/>
        <v>1.4901939330319346E-3</v>
      </c>
      <c r="T6" s="85">
        <f>分析係数表!F9</f>
        <v>0.67449139280125192</v>
      </c>
      <c r="U6" s="86">
        <f t="shared" si="7"/>
        <v>1.005122981434685E-3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投入係数表!AE7</f>
        <v>0</v>
      </c>
      <c r="E7" s="77">
        <f t="shared" si="0"/>
        <v>0</v>
      </c>
      <c r="F7" s="76">
        <f>分析係数表!C10</f>
        <v>0.62166360683519284</v>
      </c>
      <c r="G7" s="77">
        <f t="shared" si="1"/>
        <v>0</v>
      </c>
      <c r="H7" s="77">
        <v>2.8713529824780042E-4</v>
      </c>
      <c r="I7" s="77">
        <f t="shared" si="2"/>
        <v>2.8713529824780042E-4</v>
      </c>
      <c r="J7" s="76">
        <f>分析係数表!G10</f>
        <v>0.1793598233995585</v>
      </c>
      <c r="K7" s="78">
        <f t="shared" si="3"/>
        <v>5.1500536385505041E-5</v>
      </c>
      <c r="L7" s="79"/>
      <c r="M7" s="80"/>
      <c r="N7" s="81">
        <f>分析係数表!H10</f>
        <v>1.0737876843126819E-3</v>
      </c>
      <c r="O7" s="82">
        <f t="shared" si="4"/>
        <v>6.6108874966841324E-3</v>
      </c>
      <c r="P7" s="76">
        <f>分析係数表!C10</f>
        <v>0.62166360683519284</v>
      </c>
      <c r="Q7" s="82">
        <f t="shared" si="5"/>
        <v>4.1097481655703368E-3</v>
      </c>
      <c r="R7" s="83">
        <v>6.4983088129397584E-3</v>
      </c>
      <c r="S7" s="84">
        <f t="shared" si="6"/>
        <v>6.785444111187559E-3</v>
      </c>
      <c r="T7" s="85">
        <f>分析係数表!F10</f>
        <v>0.51894775570272256</v>
      </c>
      <c r="U7" s="86">
        <f t="shared" si="7"/>
        <v>3.5212909929470387E-3</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投入係数表!AE8</f>
        <v>0</v>
      </c>
      <c r="E8" s="77">
        <f t="shared" si="0"/>
        <v>0</v>
      </c>
      <c r="F8" s="76">
        <f>分析係数表!C11</f>
        <v>1.1338376983330734E-2</v>
      </c>
      <c r="G8" s="77">
        <f t="shared" si="1"/>
        <v>0</v>
      </c>
      <c r="H8" s="77">
        <v>2.335677530421177E-3</v>
      </c>
      <c r="I8" s="77">
        <f t="shared" si="2"/>
        <v>2.335677530421177E-3</v>
      </c>
      <c r="J8" s="76">
        <f>分析係数表!G11</f>
        <v>0.33809183916250296</v>
      </c>
      <c r="K8" s="78">
        <f t="shared" si="3"/>
        <v>7.8967351195062866E-4</v>
      </c>
      <c r="L8" s="79"/>
      <c r="M8" s="80"/>
      <c r="N8" s="81">
        <f>分析係数表!H11</f>
        <v>-1.9566102119400181E-5</v>
      </c>
      <c r="O8" s="82">
        <f t="shared" si="4"/>
        <v>-1.2046077800080417E-4</v>
      </c>
      <c r="P8" s="76">
        <f>分析係数表!C11</f>
        <v>1.1338376983330734E-2</v>
      </c>
      <c r="Q8" s="82">
        <f t="shared" si="5"/>
        <v>-1.3658297126784312E-6</v>
      </c>
      <c r="R8" s="83">
        <v>9.2355674570518832E-4</v>
      </c>
      <c r="S8" s="84">
        <f t="shared" si="6"/>
        <v>3.2592342761263654E-3</v>
      </c>
      <c r="T8" s="85">
        <f>分析係数表!F11</f>
        <v>0.55864858434451581</v>
      </c>
      <c r="U8" s="86">
        <f t="shared" si="7"/>
        <v>1.8207666144051168E-3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投入係数表!AE9</f>
        <v>0</v>
      </c>
      <c r="E9" s="77">
        <f t="shared" si="0"/>
        <v>0</v>
      </c>
      <c r="F9" s="76">
        <f>分析係数表!C12</f>
        <v>8.477574226152873E-2</v>
      </c>
      <c r="G9" s="77">
        <f t="shared" si="1"/>
        <v>0</v>
      </c>
      <c r="H9" s="77">
        <v>5.2945950758237904E-4</v>
      </c>
      <c r="I9" s="77">
        <f t="shared" si="2"/>
        <v>5.2945950758237904E-4</v>
      </c>
      <c r="J9" s="76">
        <f>分析係数表!G12</f>
        <v>0.1365084958708076</v>
      </c>
      <c r="K9" s="78">
        <f t="shared" si="3"/>
        <v>7.2275721004569018E-5</v>
      </c>
      <c r="L9" s="79"/>
      <c r="M9" s="80"/>
      <c r="N9" s="81">
        <f>分析係数表!H12</f>
        <v>8.9702751776602072E-2</v>
      </c>
      <c r="O9" s="82">
        <f t="shared" si="4"/>
        <v>0.55226448282248675</v>
      </c>
      <c r="P9" s="76">
        <f>分析係数表!C12</f>
        <v>8.477574226152873E-2</v>
      </c>
      <c r="Q9" s="82">
        <f t="shared" si="5"/>
        <v>4.6818631455955599E-2</v>
      </c>
      <c r="R9" s="83">
        <v>5.3116816957267235E-2</v>
      </c>
      <c r="S9" s="84">
        <f t="shared" si="6"/>
        <v>5.3646276464849617E-2</v>
      </c>
      <c r="T9" s="85">
        <f>分析係数表!F12</f>
        <v>0.34033278686012841</v>
      </c>
      <c r="U9" s="86">
        <f t="shared" si="7"/>
        <v>1.8257586773951187E-2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投入係数表!AE10</f>
        <v>2.4030869368194115E-5</v>
      </c>
      <c r="E10" s="77">
        <f t="shared" si="0"/>
        <v>2.4030869368194116E-3</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8.7666535797865236E-2</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投入係数表!AE11</f>
        <v>4.2225670461255372E-4</v>
      </c>
      <c r="E11" s="77">
        <f t="shared" si="0"/>
        <v>4.2225670461255374E-2</v>
      </c>
      <c r="F11" s="76">
        <f>分析係数表!C14</f>
        <v>0.10751143043762246</v>
      </c>
      <c r="G11" s="77">
        <f t="shared" si="1"/>
        <v>4.5397422324772261E-3</v>
      </c>
      <c r="H11" s="77">
        <v>2.223533252239842E-2</v>
      </c>
      <c r="I11" s="77">
        <f t="shared" si="2"/>
        <v>2.223533252239842E-2</v>
      </c>
      <c r="J11" s="76">
        <f>分析係数表!G14</f>
        <v>0.16229985443959244</v>
      </c>
      <c r="K11" s="78">
        <f t="shared" si="3"/>
        <v>3.6087912318011994E-3</v>
      </c>
      <c r="L11" s="79"/>
      <c r="M11" s="80"/>
      <c r="N11" s="81">
        <f>分析係数表!H14</f>
        <v>1.1512694487055067E-3</v>
      </c>
      <c r="O11" s="82">
        <f t="shared" si="4"/>
        <v>7.0879121775673177E-3</v>
      </c>
      <c r="P11" s="76">
        <f>分析係数表!C14</f>
        <v>0.10751143043762246</v>
      </c>
      <c r="Q11" s="82">
        <f t="shared" si="5"/>
        <v>7.6203157702650582E-4</v>
      </c>
      <c r="R11" s="83">
        <v>4.5141787430337576E-3</v>
      </c>
      <c r="S11" s="84">
        <f t="shared" si="6"/>
        <v>2.6749511265432176E-2</v>
      </c>
      <c r="T11" s="85">
        <f>分析係数表!F14</f>
        <v>0.30163027656477437</v>
      </c>
      <c r="U11" s="86">
        <f t="shared" si="7"/>
        <v>8.068462480964855E-3</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投入係数表!AE12</f>
        <v>3.4329813383134449E-5</v>
      </c>
      <c r="E12" s="77">
        <f t="shared" si="0"/>
        <v>3.4329813383134448E-3</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5.0632074209298009E-2</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投入係数表!AE13</f>
        <v>3.6046304052291173E-4</v>
      </c>
      <c r="E13" s="77">
        <f t="shared" si="0"/>
        <v>3.6046304052291173E-2</v>
      </c>
      <c r="F13" s="76">
        <f>分析係数表!C16</f>
        <v>7.3204631810756426E-2</v>
      </c>
      <c r="G13" s="77">
        <f t="shared" si="1"/>
        <v>2.6387564162865525E-3</v>
      </c>
      <c r="H13" s="77">
        <v>7.2214233318932154E-3</v>
      </c>
      <c r="I13" s="77">
        <f t="shared" si="2"/>
        <v>7.2214233318932154E-3</v>
      </c>
      <c r="J13" s="76">
        <f>分析係数表!G16</f>
        <v>3.3405954974582423E-2</v>
      </c>
      <c r="K13" s="78">
        <f t="shared" si="3"/>
        <v>2.4123854267762374E-4</v>
      </c>
      <c r="L13" s="79"/>
      <c r="M13" s="80"/>
      <c r="N13" s="81">
        <f>分析係数表!H16</f>
        <v>1.6620229784303289E-2</v>
      </c>
      <c r="O13" s="82">
        <f t="shared" si="4"/>
        <v>0.10232420326500309</v>
      </c>
      <c r="P13" s="76">
        <f>分析係数表!C16</f>
        <v>7.3204631810756426E-2</v>
      </c>
      <c r="Q13" s="82">
        <f t="shared" si="5"/>
        <v>7.4906056253435521E-3</v>
      </c>
      <c r="R13" s="83">
        <v>9.5643038152833544E-3</v>
      </c>
      <c r="S13" s="84">
        <f t="shared" si="6"/>
        <v>1.678572714717657E-2</v>
      </c>
      <c r="T13" s="85">
        <f>分析係数表!F16</f>
        <v>0.2888106809675437</v>
      </c>
      <c r="U13" s="86">
        <f t="shared" si="7"/>
        <v>4.8478972879114493E-3</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投入係数表!AE14</f>
        <v>5.8017384617497223E-4</v>
      </c>
      <c r="E14" s="77">
        <f t="shared" si="0"/>
        <v>5.8017384617497225E-2</v>
      </c>
      <c r="F14" s="76">
        <f>分析係数表!C17</f>
        <v>9.4677137870855188E-2</v>
      </c>
      <c r="G14" s="77">
        <f t="shared" si="1"/>
        <v>5.4929199223372176E-3</v>
      </c>
      <c r="H14" s="77">
        <v>1.4521307603206796E-2</v>
      </c>
      <c r="I14" s="77">
        <f t="shared" si="2"/>
        <v>1.4521307603206796E-2</v>
      </c>
      <c r="J14" s="76">
        <f>分析係数表!G17</f>
        <v>0.22277835489659081</v>
      </c>
      <c r="K14" s="78">
        <f t="shared" si="3"/>
        <v>3.2350330187897662E-3</v>
      </c>
      <c r="L14" s="79"/>
      <c r="M14" s="80"/>
      <c r="N14" s="81">
        <f>分析係数表!H17</f>
        <v>2.9857871834204678E-3</v>
      </c>
      <c r="O14" s="82">
        <f t="shared" si="4"/>
        <v>1.8382314722922715E-2</v>
      </c>
      <c r="P14" s="76">
        <f>分析係数表!C17</f>
        <v>9.4677137870855188E-2</v>
      </c>
      <c r="Q14" s="82">
        <f t="shared" si="5"/>
        <v>1.7403849454076051E-3</v>
      </c>
      <c r="R14" s="83">
        <v>4.1397635300994187E-3</v>
      </c>
      <c r="S14" s="84">
        <f t="shared" si="6"/>
        <v>1.8661071133306215E-2</v>
      </c>
      <c r="T14" s="85">
        <f>分析係数表!F17</f>
        <v>0.35642648030975543</v>
      </c>
      <c r="U14" s="86">
        <f t="shared" si="7"/>
        <v>6.6512999028543133E-3</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投入係数表!AE15</f>
        <v>7.2092608104582342E-5</v>
      </c>
      <c r="E15" s="77">
        <f t="shared" si="0"/>
        <v>7.2092608104582338E-3</v>
      </c>
      <c r="F15" s="76">
        <f>分析係数表!C18</f>
        <v>9.0734209682590605E-2</v>
      </c>
      <c r="G15" s="77">
        <f t="shared" si="1"/>
        <v>6.5412658203260049E-4</v>
      </c>
      <c r="H15" s="77">
        <v>6.2703102234401269E-3</v>
      </c>
      <c r="I15" s="77">
        <f t="shared" si="2"/>
        <v>6.2703102234401269E-3</v>
      </c>
      <c r="J15" s="76">
        <f>分析係数表!G18</f>
        <v>0.21565293431791682</v>
      </c>
      <c r="K15" s="78">
        <f t="shared" si="3"/>
        <v>1.352210798768496E-3</v>
      </c>
      <c r="L15" s="79"/>
      <c r="M15" s="80"/>
      <c r="N15" s="81">
        <f>分析係数表!H18</f>
        <v>4.3984597564411608E-4</v>
      </c>
      <c r="O15" s="82">
        <f t="shared" si="4"/>
        <v>2.7079582894580776E-3</v>
      </c>
      <c r="P15" s="76">
        <f>分析係数表!C18</f>
        <v>9.0734209682590605E-2</v>
      </c>
      <c r="Q15" s="82">
        <f t="shared" si="5"/>
        <v>2.4570445524739861E-4</v>
      </c>
      <c r="R15" s="83">
        <v>7.1089175346218181E-4</v>
      </c>
      <c r="S15" s="84">
        <f t="shared" si="6"/>
        <v>6.9812019769023084E-3</v>
      </c>
      <c r="T15" s="85">
        <f>分析係数表!F18</f>
        <v>0.45924018655266224</v>
      </c>
      <c r="U15" s="86">
        <f t="shared" si="7"/>
        <v>3.2060484982344307E-3</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投入係数表!AE16</f>
        <v>0</v>
      </c>
      <c r="E16" s="77">
        <f t="shared" si="0"/>
        <v>0</v>
      </c>
      <c r="F16" s="76">
        <f>分析係数表!C19</f>
        <v>0.38367313932924796</v>
      </c>
      <c r="G16" s="77">
        <f t="shared" si="1"/>
        <v>0</v>
      </c>
      <c r="H16" s="77">
        <v>1.5955077084362532E-2</v>
      </c>
      <c r="I16" s="77">
        <f t="shared" si="2"/>
        <v>1.5955077084362532E-2</v>
      </c>
      <c r="J16" s="76">
        <f>分析係数表!G19</f>
        <v>5.766363928853338E-2</v>
      </c>
      <c r="K16" s="78">
        <f t="shared" si="3"/>
        <v>9.2002780981342597E-4</v>
      </c>
      <c r="L16" s="79"/>
      <c r="M16" s="80"/>
      <c r="N16" s="81">
        <f>分析係数表!H19</f>
        <v>-1.1191810412296904E-4</v>
      </c>
      <c r="O16" s="82">
        <f t="shared" si="4"/>
        <v>-6.8903565016459984E-4</v>
      </c>
      <c r="P16" s="76">
        <f>分析係数表!C19</f>
        <v>0.38367313932924796</v>
      </c>
      <c r="Q16" s="82">
        <f t="shared" si="5"/>
        <v>-2.6436447100842145E-4</v>
      </c>
      <c r="R16" s="83">
        <v>2.3597640402344476E-3</v>
      </c>
      <c r="S16" s="84">
        <f t="shared" si="6"/>
        <v>1.831484112459698E-2</v>
      </c>
      <c r="T16" s="85">
        <f>分析係数表!F19</f>
        <v>0.24005843022564122</v>
      </c>
      <c r="U16" s="86">
        <f t="shared" si="7"/>
        <v>4.3966320102027685E-3</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投入係数表!AE17</f>
        <v>0</v>
      </c>
      <c r="E17" s="77">
        <f t="shared" si="0"/>
        <v>0</v>
      </c>
      <c r="F17" s="76">
        <f>分析係数表!C20</f>
        <v>5.6760594962254274E-2</v>
      </c>
      <c r="G17" s="77">
        <f t="shared" si="1"/>
        <v>0</v>
      </c>
      <c r="H17" s="77">
        <v>1.007551038862358E-3</v>
      </c>
      <c r="I17" s="77">
        <f t="shared" si="2"/>
        <v>1.007551038862358E-3</v>
      </c>
      <c r="J17" s="76">
        <f>分析係数表!G20</f>
        <v>0.10000544691976687</v>
      </c>
      <c r="K17" s="78">
        <f t="shared" si="3"/>
        <v>1.007605919359055E-4</v>
      </c>
      <c r="L17" s="79"/>
      <c r="M17" s="80"/>
      <c r="N17" s="81">
        <f>分析係数表!H20</f>
        <v>5.4785085934320511E-4</v>
      </c>
      <c r="O17" s="82">
        <f t="shared" si="4"/>
        <v>3.3729017840225168E-3</v>
      </c>
      <c r="P17" s="76">
        <f>分析係数表!C20</f>
        <v>5.6760594962254274E-2</v>
      </c>
      <c r="Q17" s="82">
        <f t="shared" si="5"/>
        <v>1.9144791201036691E-4</v>
      </c>
      <c r="R17" s="83">
        <v>6.4006771992962592E-4</v>
      </c>
      <c r="S17" s="84">
        <f t="shared" si="6"/>
        <v>1.6476187587919839E-3</v>
      </c>
      <c r="T17" s="85">
        <f>分析係数表!F20</f>
        <v>0.22277901846505802</v>
      </c>
      <c r="U17" s="86">
        <f t="shared" si="7"/>
        <v>3.6705488988829534E-4</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投入係数表!AE18</f>
        <v>3.1926726446315036E-4</v>
      </c>
      <c r="E18" s="77">
        <f t="shared" si="0"/>
        <v>3.1926726446315036E-2</v>
      </c>
      <c r="F18" s="76">
        <f>分析係数表!C21</f>
        <v>0.13737850556345566</v>
      </c>
      <c r="G18" s="77">
        <f t="shared" si="1"/>
        <v>4.386045966728017E-3</v>
      </c>
      <c r="H18" s="77">
        <v>1.983612057894666E-2</v>
      </c>
      <c r="I18" s="77">
        <f t="shared" si="2"/>
        <v>1.983612057894666E-2</v>
      </c>
      <c r="J18" s="76">
        <f>分析係数表!G21</f>
        <v>0.2851571527617287</v>
      </c>
      <c r="K18" s="78">
        <f t="shared" si="3"/>
        <v>5.6564116661307635E-3</v>
      </c>
      <c r="L18" s="79"/>
      <c r="M18" s="80"/>
      <c r="N18" s="81">
        <f>分析係数表!H21</f>
        <v>9.156935791879285E-4</v>
      </c>
      <c r="O18" s="82">
        <f t="shared" si="4"/>
        <v>5.6375644104376347E-3</v>
      </c>
      <c r="P18" s="76">
        <f>分析係数表!C21</f>
        <v>0.13737850556345566</v>
      </c>
      <c r="Q18" s="82">
        <f t="shared" si="5"/>
        <v>7.7448017372364617E-4</v>
      </c>
      <c r="R18" s="83">
        <v>2.3834277432862668E-3</v>
      </c>
      <c r="S18" s="84">
        <f t="shared" si="6"/>
        <v>2.2219548322232927E-2</v>
      </c>
      <c r="T18" s="85">
        <f>分析係数表!F21</f>
        <v>0.4258002079963023</v>
      </c>
      <c r="U18" s="86">
        <f t="shared" si="7"/>
        <v>9.4610882971906708E-3</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投入係数表!AE19</f>
        <v>0</v>
      </c>
      <c r="E19" s="77">
        <f t="shared" si="0"/>
        <v>0</v>
      </c>
      <c r="F19" s="76">
        <f>分析係数表!C22</f>
        <v>5.5142937219730959E-2</v>
      </c>
      <c r="G19" s="77">
        <f t="shared" si="1"/>
        <v>0</v>
      </c>
      <c r="H19" s="77">
        <v>1.982248876790466E-3</v>
      </c>
      <c r="I19" s="77">
        <f t="shared" si="2"/>
        <v>1.982248876790466E-3</v>
      </c>
      <c r="J19" s="76">
        <f>分析係数表!G22</f>
        <v>0.19463487332339791</v>
      </c>
      <c r="K19" s="78">
        <f t="shared" si="3"/>
        <v>3.8581475902956013E-4</v>
      </c>
      <c r="L19" s="79"/>
      <c r="M19" s="80"/>
      <c r="N19" s="81">
        <f>分析係数表!H22</f>
        <v>4.3045424662680399E-5</v>
      </c>
      <c r="O19" s="82">
        <f t="shared" si="4"/>
        <v>2.6501371160176919E-4</v>
      </c>
      <c r="P19" s="76">
        <f>分析係数表!C22</f>
        <v>5.5142937219730959E-2</v>
      </c>
      <c r="Q19" s="82">
        <f t="shared" si="5"/>
        <v>1.4613634461224244E-5</v>
      </c>
      <c r="R19" s="83">
        <v>3.0632522613672732E-4</v>
      </c>
      <c r="S19" s="84">
        <f t="shared" si="6"/>
        <v>2.2885741029271935E-3</v>
      </c>
      <c r="T19" s="85">
        <f>分析係数表!F22</f>
        <v>0.4128663686040735</v>
      </c>
      <c r="U19" s="86">
        <f t="shared" si="7"/>
        <v>9.4487527915687554E-4</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1.5418979584102933E-4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投入係数表!AE21</f>
        <v>0</v>
      </c>
      <c r="E21" s="77">
        <f t="shared" si="0"/>
        <v>0</v>
      </c>
      <c r="F21" s="76">
        <f>分析係数表!C24</f>
        <v>1</v>
      </c>
      <c r="G21" s="77">
        <f t="shared" si="1"/>
        <v>0</v>
      </c>
      <c r="H21" s="77">
        <v>2.4870289827186171E-2</v>
      </c>
      <c r="I21" s="77">
        <f t="shared" si="2"/>
        <v>2.4870289827186171E-2</v>
      </c>
      <c r="J21" s="76">
        <f>分析係数表!G24</f>
        <v>0.20831345678476951</v>
      </c>
      <c r="K21" s="78">
        <f t="shared" si="3"/>
        <v>5.1808160451402392E-3</v>
      </c>
      <c r="L21" s="79"/>
      <c r="M21" s="80"/>
      <c r="N21" s="81">
        <f>分析係数表!H24</f>
        <v>3.2557993926681905E-4</v>
      </c>
      <c r="O21" s="82">
        <f t="shared" si="4"/>
        <v>2.0044673459333816E-3</v>
      </c>
      <c r="P21" s="76">
        <f>分析係数表!C24</f>
        <v>1</v>
      </c>
      <c r="Q21" s="82">
        <f t="shared" si="5"/>
        <v>2.0044673459333816E-3</v>
      </c>
      <c r="R21" s="83">
        <v>1.0576491618301806E-2</v>
      </c>
      <c r="S21" s="84">
        <f t="shared" si="6"/>
        <v>3.5446781445487976E-2</v>
      </c>
      <c r="T21" s="85">
        <f>分析係数表!F24</f>
        <v>0.39224380935860187</v>
      </c>
      <c r="U21" s="86">
        <f t="shared" si="7"/>
        <v>1.3903780583680012E-2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投入係数表!AE22</f>
        <v>0</v>
      </c>
      <c r="E22" s="77">
        <f t="shared" si="0"/>
        <v>0</v>
      </c>
      <c r="F22" s="76">
        <f>分析係数表!C25</f>
        <v>5.3881637957861162E-2</v>
      </c>
      <c r="G22" s="77">
        <f t="shared" si="1"/>
        <v>0</v>
      </c>
      <c r="H22" s="77">
        <v>3.2483305290073542E-3</v>
      </c>
      <c r="I22" s="77">
        <f t="shared" si="2"/>
        <v>3.2483305290073542E-3</v>
      </c>
      <c r="J22" s="76">
        <f>分析係数表!G25</f>
        <v>0.19694753074216123</v>
      </c>
      <c r="K22" s="78">
        <f t="shared" si="3"/>
        <v>6.3975067672237672E-4</v>
      </c>
      <c r="L22" s="79"/>
      <c r="M22" s="80"/>
      <c r="N22" s="81">
        <f>分析係数表!H25</f>
        <v>5.0793601101962874E-4</v>
      </c>
      <c r="O22" s="82">
        <f t="shared" si="4"/>
        <v>3.1271617969008763E-3</v>
      </c>
      <c r="P22" s="76">
        <f>分析係数表!C25</f>
        <v>5.3881637957861162E-2</v>
      </c>
      <c r="Q22" s="82">
        <f t="shared" si="5"/>
        <v>1.6849659977626757E-4</v>
      </c>
      <c r="R22" s="83">
        <v>1.4601289657096947E-3</v>
      </c>
      <c r="S22" s="84">
        <f t="shared" si="6"/>
        <v>4.7084594947170485E-3</v>
      </c>
      <c r="T22" s="85">
        <f>分析係数表!F25</f>
        <v>0.35040132853584277</v>
      </c>
      <c r="U22" s="86">
        <f t="shared" si="7"/>
        <v>1.6498504623060567E-3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投入係数表!AE23</f>
        <v>1.3731925353253779E-5</v>
      </c>
      <c r="E23" s="77">
        <f t="shared" si="0"/>
        <v>1.3731925353253779E-3</v>
      </c>
      <c r="F23" s="76">
        <f>分析係数表!C26</f>
        <v>0.84177658262309296</v>
      </c>
      <c r="G23" s="77">
        <f t="shared" si="1"/>
        <v>1.1559213196697374E-3</v>
      </c>
      <c r="H23" s="77">
        <v>3.197340686562692E-2</v>
      </c>
      <c r="I23" s="77">
        <f t="shared" si="2"/>
        <v>3.197340686562692E-2</v>
      </c>
      <c r="J23" s="76">
        <f>分析係数表!G26</f>
        <v>0.19643330946147433</v>
      </c>
      <c r="K23" s="78">
        <f t="shared" si="3"/>
        <v>6.2806421253733206E-3</v>
      </c>
      <c r="L23" s="79"/>
      <c r="M23" s="80"/>
      <c r="N23" s="81">
        <f>分析係数表!H26</f>
        <v>1.0240897849294056E-2</v>
      </c>
      <c r="O23" s="82">
        <f t="shared" si="4"/>
        <v>6.304917120562091E-2</v>
      </c>
      <c r="P23" s="76">
        <f>分析係数表!C26</f>
        <v>0.84177658262309296</v>
      </c>
      <c r="Q23" s="82">
        <f t="shared" si="5"/>
        <v>5.3073315874685882E-2</v>
      </c>
      <c r="R23" s="83">
        <v>6.315055222345474E-2</v>
      </c>
      <c r="S23" s="84">
        <f t="shared" si="6"/>
        <v>9.5123959089081667E-2</v>
      </c>
      <c r="T23" s="85">
        <f>分析係数表!F26</f>
        <v>0.3347664275567348</v>
      </c>
      <c r="U23" s="86">
        <f t="shared" si="7"/>
        <v>3.184430795930486E-2</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投入係数表!AE24</f>
        <v>6.5226645427955454E-5</v>
      </c>
      <c r="E24" s="77">
        <f t="shared" si="0"/>
        <v>6.5226645427955456E-3</v>
      </c>
      <c r="F24" s="76">
        <f>分析係数表!C27</f>
        <v>0.24324710590252963</v>
      </c>
      <c r="G24" s="77">
        <f t="shared" si="1"/>
        <v>1.5866192728080631E-3</v>
      </c>
      <c r="H24" s="77">
        <v>3.3094852308763511E-3</v>
      </c>
      <c r="I24" s="77">
        <f t="shared" si="2"/>
        <v>3.3094852308763511E-3</v>
      </c>
      <c r="J24" s="76">
        <f>分析係数表!G27</f>
        <v>0.17095686135274277</v>
      </c>
      <c r="K24" s="78">
        <f t="shared" si="3"/>
        <v>5.6577920776387824E-4</v>
      </c>
      <c r="L24" s="79"/>
      <c r="M24" s="80"/>
      <c r="N24" s="81">
        <f>分析係数表!H27</f>
        <v>1.1085370816767366E-2</v>
      </c>
      <c r="O24" s="82">
        <f t="shared" si="4"/>
        <v>6.8248258384135604E-2</v>
      </c>
      <c r="P24" s="76">
        <f>分析係数表!C27</f>
        <v>0.24324710590252963</v>
      </c>
      <c r="Q24" s="82">
        <f t="shared" si="5"/>
        <v>1.6601191334829037E-2</v>
      </c>
      <c r="R24" s="83">
        <v>1.6973295479189122E-2</v>
      </c>
      <c r="S24" s="84">
        <f t="shared" si="6"/>
        <v>2.0282780710065472E-2</v>
      </c>
      <c r="T24" s="85">
        <f>分析係数表!F27</f>
        <v>0.32207527072607844</v>
      </c>
      <c r="U24" s="86">
        <f t="shared" si="7"/>
        <v>6.5325820882720185E-3</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投入係数表!AE25</f>
        <v>0</v>
      </c>
      <c r="E25" s="77">
        <f t="shared" si="0"/>
        <v>0</v>
      </c>
      <c r="F25" s="76">
        <f>分析係数表!C28</f>
        <v>6.4266243880729879E-2</v>
      </c>
      <c r="G25" s="77">
        <f t="shared" si="1"/>
        <v>0</v>
      </c>
      <c r="H25" s="77">
        <v>6.687225017762477E-3</v>
      </c>
      <c r="I25" s="77">
        <f t="shared" si="2"/>
        <v>6.687225017762477E-3</v>
      </c>
      <c r="J25" s="76">
        <f>分析係数表!G28</f>
        <v>0.12485076971410619</v>
      </c>
      <c r="K25" s="78">
        <f t="shared" si="3"/>
        <v>8.3490519071907274E-4</v>
      </c>
      <c r="L25" s="79"/>
      <c r="M25" s="80"/>
      <c r="N25" s="81">
        <f>分析係数表!H28</f>
        <v>2.0224305794696803E-2</v>
      </c>
      <c r="O25" s="82">
        <f t="shared" si="4"/>
        <v>0.12451307857275122</v>
      </c>
      <c r="P25" s="76">
        <f>分析係数表!C28</f>
        <v>6.4266243880729879E-2</v>
      </c>
      <c r="Q25" s="82">
        <f t="shared" si="5"/>
        <v>8.0019878738969118E-3</v>
      </c>
      <c r="R25" s="83">
        <v>9.1924527047178694E-3</v>
      </c>
      <c r="S25" s="84">
        <f t="shared" si="6"/>
        <v>1.5879677722480348E-2</v>
      </c>
      <c r="T25" s="85">
        <f>分析係数表!F28</f>
        <v>0.21344643418158971</v>
      </c>
      <c r="U25" s="86">
        <f t="shared" si="7"/>
        <v>3.3894605858162579E-3</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投入係数表!AE26</f>
        <v>5.4927701413015117E-5</v>
      </c>
      <c r="E26" s="77">
        <f t="shared" si="0"/>
        <v>5.4927701413015114E-3</v>
      </c>
      <c r="F26" s="76">
        <f>分析係数表!C29</f>
        <v>0.2704472217012498</v>
      </c>
      <c r="G26" s="77">
        <f t="shared" si="1"/>
        <v>1.4855044241585749E-3</v>
      </c>
      <c r="H26" s="77">
        <v>5.1167403308914887E-2</v>
      </c>
      <c r="I26" s="77">
        <f t="shared" si="2"/>
        <v>5.1167403308914887E-2</v>
      </c>
      <c r="J26" s="76">
        <f>分析係数表!G29</f>
        <v>0.25613918980110767</v>
      </c>
      <c r="K26" s="78">
        <f t="shared" si="3"/>
        <v>1.3105977227771974E-2</v>
      </c>
      <c r="L26" s="79"/>
      <c r="M26" s="80"/>
      <c r="N26" s="81">
        <f>分析係数表!H29</f>
        <v>1.0092978117271389E-2</v>
      </c>
      <c r="O26" s="82">
        <f t="shared" si="4"/>
        <v>6.2138487723934821E-2</v>
      </c>
      <c r="P26" s="76">
        <f>分析係数表!C29</f>
        <v>0.2704472217012498</v>
      </c>
      <c r="Q26" s="82">
        <f t="shared" si="5"/>
        <v>1.680518136565539E-2</v>
      </c>
      <c r="R26" s="83">
        <v>2.6439645714025732E-2</v>
      </c>
      <c r="S26" s="84">
        <f t="shared" si="6"/>
        <v>7.7607049022940619E-2</v>
      </c>
      <c r="T26" s="85">
        <f>分析係数表!F29</f>
        <v>0.41878853321258142</v>
      </c>
      <c r="U26" s="86">
        <f t="shared" si="7"/>
        <v>3.2500942227274204E-2</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投入係数表!AE27</f>
        <v>9.0802356398390627E-3</v>
      </c>
      <c r="E27" s="77">
        <f t="shared" si="0"/>
        <v>0.90802356398390627</v>
      </c>
      <c r="F27" s="76">
        <f>分析係数表!C30</f>
        <v>1</v>
      </c>
      <c r="G27" s="77">
        <f t="shared" si="1"/>
        <v>0.90802356398390627</v>
      </c>
      <c r="H27" s="77">
        <v>0.97596925000377655</v>
      </c>
      <c r="I27" s="77">
        <f t="shared" si="2"/>
        <v>0.97596925000377655</v>
      </c>
      <c r="J27" s="76">
        <f>分析係数表!G30</f>
        <v>0.34447816919378449</v>
      </c>
      <c r="K27" s="78">
        <f t="shared" si="3"/>
        <v>0.3362001004307319</v>
      </c>
      <c r="L27" s="79"/>
      <c r="M27" s="80"/>
      <c r="N27" s="81">
        <f>分析係数表!H30</f>
        <v>0</v>
      </c>
      <c r="O27" s="82">
        <f t="shared" si="4"/>
        <v>0</v>
      </c>
      <c r="P27" s="76">
        <f>分析係数表!C30</f>
        <v>1</v>
      </c>
      <c r="Q27" s="82">
        <f t="shared" si="5"/>
        <v>0</v>
      </c>
      <c r="R27" s="83">
        <v>2.4940322497267131E-2</v>
      </c>
      <c r="S27" s="84">
        <f t="shared" si="6"/>
        <v>1.0009095725010437</v>
      </c>
      <c r="T27" s="85">
        <f>分析係数表!F30</f>
        <v>0.44033965000872966</v>
      </c>
      <c r="U27" s="86">
        <f t="shared" si="7"/>
        <v>0.44074017084549683</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投入係数表!AE28</f>
        <v>3.9959902777968502E-3</v>
      </c>
      <c r="E28" s="77">
        <f t="shared" si="0"/>
        <v>0.39959902777968503</v>
      </c>
      <c r="F28" s="76">
        <f>分析係数表!C31</f>
        <v>1</v>
      </c>
      <c r="G28" s="77">
        <f t="shared" si="1"/>
        <v>0.39959902777968503</v>
      </c>
      <c r="H28" s="77">
        <v>0.53339594655637301</v>
      </c>
      <c r="I28" s="77">
        <f t="shared" si="2"/>
        <v>0.53339594655637301</v>
      </c>
      <c r="J28" s="76">
        <f>分析係数表!G31</f>
        <v>7.060016576471162E-2</v>
      </c>
      <c r="K28" s="78">
        <f t="shared" si="3"/>
        <v>3.7657842245105197E-2</v>
      </c>
      <c r="L28" s="79"/>
      <c r="M28" s="80"/>
      <c r="N28" s="81">
        <f>分析係数表!H31</f>
        <v>2.2204395329180102E-2</v>
      </c>
      <c r="O28" s="82">
        <f t="shared" si="4"/>
        <v>0.13670370930643261</v>
      </c>
      <c r="P28" s="76">
        <f>分析係数表!C31</f>
        <v>1</v>
      </c>
      <c r="Q28" s="82">
        <f t="shared" si="5"/>
        <v>0.13670370930643261</v>
      </c>
      <c r="R28" s="83">
        <v>0.20774280759920991</v>
      </c>
      <c r="S28" s="84">
        <f t="shared" si="6"/>
        <v>0.74113875415558295</v>
      </c>
      <c r="T28" s="85">
        <f>分析係数表!F31</f>
        <v>0.30864414216761737</v>
      </c>
      <c r="U28" s="86">
        <f t="shared" si="7"/>
        <v>0.22874813500352656</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投入係数表!AE29</f>
        <v>3.9135987256773273E-4</v>
      </c>
      <c r="E29" s="77">
        <f t="shared" si="0"/>
        <v>3.9135987256773273E-2</v>
      </c>
      <c r="F29" s="76">
        <f>分析係数表!C32</f>
        <v>1</v>
      </c>
      <c r="G29" s="77">
        <f t="shared" si="1"/>
        <v>3.9135987256773273E-2</v>
      </c>
      <c r="H29" s="77">
        <v>6.2882011338428342E-2</v>
      </c>
      <c r="I29" s="77">
        <f t="shared" si="2"/>
        <v>6.2882011338428342E-2</v>
      </c>
      <c r="J29" s="76">
        <f>分析係数表!G32</f>
        <v>0.14032153145618437</v>
      </c>
      <c r="K29" s="78">
        <f t="shared" si="3"/>
        <v>8.8237001320534154E-3</v>
      </c>
      <c r="L29" s="79"/>
      <c r="M29" s="80"/>
      <c r="N29" s="81">
        <f>分析係数表!H32</f>
        <v>6.2454997965125381E-3</v>
      </c>
      <c r="O29" s="82">
        <f t="shared" si="4"/>
        <v>3.8451080337856693E-2</v>
      </c>
      <c r="P29" s="76">
        <f>分析係数表!C32</f>
        <v>1</v>
      </c>
      <c r="Q29" s="82">
        <f t="shared" si="5"/>
        <v>3.8451080337856693E-2</v>
      </c>
      <c r="R29" s="83">
        <v>5.4562447895664216E-2</v>
      </c>
      <c r="S29" s="84">
        <f t="shared" si="6"/>
        <v>0.11744445923409255</v>
      </c>
      <c r="T29" s="85">
        <f>分析係数表!F32</f>
        <v>0.48266889694266329</v>
      </c>
      <c r="U29" s="86">
        <f t="shared" si="7"/>
        <v>5.6686787590547037E-2</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投入係数表!AE30</f>
        <v>1.0298944014940334E-5</v>
      </c>
      <c r="E30" s="77">
        <f t="shared" si="0"/>
        <v>1.0298944014940335E-3</v>
      </c>
      <c r="F30" s="76">
        <f>分析係数表!C33</f>
        <v>0.77670327534259886</v>
      </c>
      <c r="G30" s="77">
        <f t="shared" si="1"/>
        <v>7.9992235489742135E-4</v>
      </c>
      <c r="H30" s="77">
        <v>3.2788744469603573E-2</v>
      </c>
      <c r="I30" s="77">
        <f t="shared" si="2"/>
        <v>3.2788744469603573E-2</v>
      </c>
      <c r="J30" s="76">
        <f>分析係数表!G33</f>
        <v>0.5074626865671642</v>
      </c>
      <c r="K30" s="78">
        <f t="shared" si="3"/>
        <v>1.6639064357709277E-2</v>
      </c>
      <c r="L30" s="79"/>
      <c r="M30" s="80"/>
      <c r="N30" s="81">
        <f>分析係数表!H33</f>
        <v>9.4934727483329676E-4</v>
      </c>
      <c r="O30" s="82">
        <f t="shared" si="4"/>
        <v>5.8447569485990183E-3</v>
      </c>
      <c r="P30" s="76">
        <f>分析係数表!C33</f>
        <v>0.77670327534259886</v>
      </c>
      <c r="Q30" s="82">
        <f t="shared" si="5"/>
        <v>4.5396418655582714E-3</v>
      </c>
      <c r="R30" s="83">
        <v>1.83332134356586E-2</v>
      </c>
      <c r="S30" s="84">
        <f t="shared" si="6"/>
        <v>5.1121957905262173E-2</v>
      </c>
      <c r="T30" s="85">
        <f>分析係数表!F33</f>
        <v>0.6450384062948854</v>
      </c>
      <c r="U30" s="86">
        <f t="shared" si="7"/>
        <v>3.2975626253884532E-2</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投入係数表!AE31</f>
        <v>1.2358732817928401E-3</v>
      </c>
      <c r="E31" s="77">
        <f t="shared" si="0"/>
        <v>0.12358732817928401</v>
      </c>
      <c r="F31" s="76">
        <f>分析係数表!C34</f>
        <v>0.47532743082063433</v>
      </c>
      <c r="G31" s="77">
        <f t="shared" si="1"/>
        <v>5.8744447185445657E-2</v>
      </c>
      <c r="H31" s="77">
        <v>0.16745674906404046</v>
      </c>
      <c r="I31" s="77">
        <f t="shared" si="2"/>
        <v>0.16745674906404046</v>
      </c>
      <c r="J31" s="76">
        <f>分析係数表!G34</f>
        <v>0.42481134980523871</v>
      </c>
      <c r="K31" s="78">
        <f t="shared" si="3"/>
        <v>7.1137527603892164E-2</v>
      </c>
      <c r="L31" s="79"/>
      <c r="M31" s="80"/>
      <c r="N31" s="81">
        <f>分析係数表!H34</f>
        <v>0.15685204896221394</v>
      </c>
      <c r="O31" s="82">
        <f t="shared" si="4"/>
        <v>0.96567623605900665</v>
      </c>
      <c r="P31" s="76">
        <f>分析係数表!C34</f>
        <v>0.47532743082063433</v>
      </c>
      <c r="Q31" s="82">
        <f t="shared" si="5"/>
        <v>0.45901240429046802</v>
      </c>
      <c r="R31" s="83">
        <v>0.50890254035619087</v>
      </c>
      <c r="S31" s="84">
        <f t="shared" si="6"/>
        <v>0.67635928942023127</v>
      </c>
      <c r="T31" s="85">
        <f>分析係数表!F34</f>
        <v>0.69928666893120972</v>
      </c>
      <c r="U31" s="86">
        <f t="shared" si="7"/>
        <v>0.47296903449935351</v>
      </c>
      <c r="V31" s="87">
        <f>分析係数表!D34</f>
        <v>0.17669785175285158</v>
      </c>
      <c r="W31" s="88">
        <f t="shared" si="8"/>
        <v>0</v>
      </c>
      <c r="X31" s="76">
        <f>分析係数表!E34</f>
        <v>0.12938371624217065</v>
      </c>
      <c r="Y31" s="89">
        <f t="shared" si="9"/>
        <v>0</v>
      </c>
    </row>
    <row r="32" spans="1:25" x14ac:dyDescent="0.2">
      <c r="A32" s="6" t="s">
        <v>20</v>
      </c>
      <c r="B32" s="5" t="s">
        <v>37</v>
      </c>
      <c r="C32" s="90"/>
      <c r="D32" s="76">
        <f>投入係数表!AE32</f>
        <v>7.7266110981420708E-2</v>
      </c>
      <c r="E32" s="77">
        <f t="shared" si="0"/>
        <v>7.7266110981420706</v>
      </c>
      <c r="F32" s="76">
        <f>分析係数表!C35</f>
        <v>0.95011559485855634</v>
      </c>
      <c r="G32" s="77">
        <f t="shared" si="1"/>
        <v>7.3411736997519768</v>
      </c>
      <c r="H32" s="77">
        <v>7.9822340368638089</v>
      </c>
      <c r="I32" s="77">
        <f t="shared" si="2"/>
        <v>7.9822340368638089</v>
      </c>
      <c r="J32" s="76">
        <f>分析係数表!G35</f>
        <v>0.31372249083859299</v>
      </c>
      <c r="K32" s="78">
        <f t="shared" si="3"/>
        <v>2.5042063445015112</v>
      </c>
      <c r="L32" s="79"/>
      <c r="M32" s="80"/>
      <c r="N32" s="81">
        <f>分析係数表!H35</f>
        <v>5.8597345271264437E-2</v>
      </c>
      <c r="O32" s="82">
        <f t="shared" si="4"/>
        <v>0.36076075638792832</v>
      </c>
      <c r="P32" s="76">
        <f>分析係数表!C35</f>
        <v>0.95011559485855634</v>
      </c>
      <c r="Q32" s="82">
        <f t="shared" si="5"/>
        <v>0.34276442065713925</v>
      </c>
      <c r="R32" s="83">
        <v>0.48504232184105073</v>
      </c>
      <c r="S32" s="84">
        <f t="shared" si="6"/>
        <v>8.4672763587048596</v>
      </c>
      <c r="T32" s="85">
        <f>分析係数表!F35</f>
        <v>0.64312744830705182</v>
      </c>
      <c r="U32" s="86">
        <f t="shared" si="7"/>
        <v>5.4455378386844817</v>
      </c>
      <c r="V32" s="87">
        <f>分析係数表!D35</f>
        <v>5.0997944918495068E-2</v>
      </c>
      <c r="W32" s="88">
        <f t="shared" si="8"/>
        <v>0</v>
      </c>
      <c r="X32" s="76">
        <f>分析係数表!E35</f>
        <v>4.58369635339421E-2</v>
      </c>
      <c r="Y32" s="89">
        <f t="shared" si="9"/>
        <v>0</v>
      </c>
    </row>
    <row r="33" spans="1:25" x14ac:dyDescent="0.2">
      <c r="A33" s="6" t="s">
        <v>21</v>
      </c>
      <c r="B33" s="5" t="s">
        <v>38</v>
      </c>
      <c r="C33" s="75">
        <f>最終需要_まとめ!C34</f>
        <v>100</v>
      </c>
      <c r="D33" s="76">
        <f>投入係数表!AE33</f>
        <v>2.8754651689713414E-2</v>
      </c>
      <c r="E33" s="77">
        <f t="shared" si="0"/>
        <v>2.8754651689713415</v>
      </c>
      <c r="F33" s="76">
        <f>分析係数表!C36</f>
        <v>0.97036286861890209</v>
      </c>
      <c r="G33" s="77">
        <f t="shared" si="1"/>
        <v>2.7902446299767671</v>
      </c>
      <c r="H33" s="77">
        <v>3.023855441171154</v>
      </c>
      <c r="I33" s="77">
        <f t="shared" si="2"/>
        <v>103.02385544117115</v>
      </c>
      <c r="J33" s="76">
        <f>分析係数表!G36</f>
        <v>5.6132677862763138E-2</v>
      </c>
      <c r="K33" s="78">
        <f t="shared" si="3"/>
        <v>5.7830048896591375</v>
      </c>
      <c r="L33" s="79"/>
      <c r="M33" s="80"/>
      <c r="N33" s="81">
        <f>分析係数表!H36</f>
        <v>0.19400338102244624</v>
      </c>
      <c r="O33" s="82">
        <f t="shared" si="4"/>
        <v>1.1944023428958137</v>
      </c>
      <c r="P33" s="76">
        <f>分析係数表!C36</f>
        <v>0.97036286861890209</v>
      </c>
      <c r="Q33" s="82">
        <f t="shared" si="5"/>
        <v>1.1590036837375193</v>
      </c>
      <c r="R33" s="83">
        <v>1.2366619855644891</v>
      </c>
      <c r="S33" s="84">
        <f t="shared" si="6"/>
        <v>104.26051742673565</v>
      </c>
      <c r="T33" s="85">
        <f>分析係数表!F36</f>
        <v>0.84161253999423258</v>
      </c>
      <c r="U33" s="86">
        <f t="shared" si="7"/>
        <v>87.74695889262793</v>
      </c>
      <c r="V33" s="87">
        <f>分析係数表!D36</f>
        <v>1.6938329923238536E-2</v>
      </c>
      <c r="W33" s="88">
        <f t="shared" si="8"/>
        <v>2</v>
      </c>
      <c r="X33" s="76">
        <f>分析係数表!E36</f>
        <v>8.2700520439970889E-3</v>
      </c>
      <c r="Y33" s="89">
        <f t="shared" si="9"/>
        <v>1</v>
      </c>
    </row>
    <row r="34" spans="1:25" x14ac:dyDescent="0.2">
      <c r="A34" s="6" t="s">
        <v>22</v>
      </c>
      <c r="B34" s="5" t="s">
        <v>378</v>
      </c>
      <c r="C34" s="90"/>
      <c r="D34" s="76">
        <f>投入係数表!AE34</f>
        <v>6.0077173420485289E-4</v>
      </c>
      <c r="E34" s="77">
        <f t="shared" si="0"/>
        <v>6.007717342048529E-2</v>
      </c>
      <c r="F34" s="76">
        <f>分析係数表!C37</f>
        <v>0.51412455642849397</v>
      </c>
      <c r="G34" s="77">
        <f t="shared" si="1"/>
        <v>3.0887150136284708E-2</v>
      </c>
      <c r="H34" s="77">
        <v>0.21651996799685466</v>
      </c>
      <c r="I34" s="77">
        <f t="shared" si="2"/>
        <v>0.21651996799685466</v>
      </c>
      <c r="J34" s="76">
        <f>分析係数表!G37</f>
        <v>0.38383420760226361</v>
      </c>
      <c r="K34" s="78">
        <f t="shared" si="3"/>
        <v>8.3107770346140183E-2</v>
      </c>
      <c r="L34" s="79"/>
      <c r="M34" s="80"/>
      <c r="N34" s="81">
        <f>分析係数表!H37</f>
        <v>4.7982343549447456E-2</v>
      </c>
      <c r="O34" s="82">
        <f t="shared" si="4"/>
        <v>0.29540837510693208</v>
      </c>
      <c r="P34" s="76">
        <f>分析係数表!C37</f>
        <v>0.51412455642849397</v>
      </c>
      <c r="Q34" s="82">
        <f t="shared" si="5"/>
        <v>0.1518766998171136</v>
      </c>
      <c r="R34" s="83">
        <v>0.19959102904977552</v>
      </c>
      <c r="S34" s="84">
        <f t="shared" si="6"/>
        <v>0.41611099704663018</v>
      </c>
      <c r="T34" s="85">
        <f>分析係数表!F37</f>
        <v>0.64874544561874981</v>
      </c>
      <c r="U34" s="86">
        <f t="shared" si="7"/>
        <v>0.26995011420587839</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投入係数表!AE35</f>
        <v>2.6193647611331586E-3</v>
      </c>
      <c r="E35" s="77">
        <f t="shared" si="0"/>
        <v>0.26193647611331583</v>
      </c>
      <c r="F35" s="76">
        <f>分析係数表!C38</f>
        <v>0.46043954090550876</v>
      </c>
      <c r="G35" s="77">
        <f t="shared" si="1"/>
        <v>0.1206059108080219</v>
      </c>
      <c r="H35" s="77">
        <v>0.44289855060403754</v>
      </c>
      <c r="I35" s="77">
        <f t="shared" si="2"/>
        <v>0.44289855060403754</v>
      </c>
      <c r="J35" s="76">
        <f>分析係数表!G38</f>
        <v>0.15768289971091839</v>
      </c>
      <c r="K35" s="78">
        <f t="shared" si="3"/>
        <v>6.9837527737007563E-2</v>
      </c>
      <c r="L35" s="79"/>
      <c r="M35" s="80"/>
      <c r="N35" s="81">
        <f>分析係数表!H38</f>
        <v>4.3205084055974702E-2</v>
      </c>
      <c r="O35" s="82">
        <f t="shared" si="4"/>
        <v>0.26599667155025569</v>
      </c>
      <c r="P35" s="76">
        <f>分析係数表!C38</f>
        <v>0.46043954090550876</v>
      </c>
      <c r="Q35" s="82">
        <f t="shared" si="5"/>
        <v>0.12247538533099313</v>
      </c>
      <c r="R35" s="83">
        <v>0.18374739107651533</v>
      </c>
      <c r="S35" s="84">
        <f t="shared" si="6"/>
        <v>0.62664594168055288</v>
      </c>
      <c r="T35" s="85">
        <f>分析係数表!F38</f>
        <v>0.51649988881476538</v>
      </c>
      <c r="U35" s="86">
        <f t="shared" si="7"/>
        <v>0.32366255920422954</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投入係数表!AE36</f>
        <v>0</v>
      </c>
      <c r="E36" s="77">
        <f t="shared" si="0"/>
        <v>0</v>
      </c>
      <c r="F36" s="76">
        <f>分析係数表!C39</f>
        <v>1</v>
      </c>
      <c r="G36" s="77">
        <f t="shared" si="1"/>
        <v>0</v>
      </c>
      <c r="H36" s="77">
        <v>2.5733421755918539E-2</v>
      </c>
      <c r="I36" s="77">
        <f t="shared" si="2"/>
        <v>2.5733421755918539E-2</v>
      </c>
      <c r="J36" s="76">
        <f>分析係数表!G39</f>
        <v>0.35257837611217219</v>
      </c>
      <c r="K36" s="78">
        <f t="shared" si="3"/>
        <v>9.0730480545114008E-3</v>
      </c>
      <c r="L36" s="79"/>
      <c r="M36" s="80"/>
      <c r="N36" s="81">
        <f>分析係数表!H39</f>
        <v>3.7864320821463233E-3</v>
      </c>
      <c r="O36" s="82">
        <f t="shared" si="4"/>
        <v>2.3311569758715622E-2</v>
      </c>
      <c r="P36" s="76">
        <f>分析係数表!C39</f>
        <v>1</v>
      </c>
      <c r="Q36" s="82">
        <f t="shared" si="5"/>
        <v>2.3311569758715622E-2</v>
      </c>
      <c r="R36" s="83">
        <v>3.6556566991672708E-2</v>
      </c>
      <c r="S36" s="84">
        <f t="shared" si="6"/>
        <v>6.2289988747591243E-2</v>
      </c>
      <c r="T36" s="85">
        <f>分析係数表!F39</f>
        <v>0.70335864349932453</v>
      </c>
      <c r="U36" s="86">
        <f t="shared" si="7"/>
        <v>4.3812201989093968E-2</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投入係数表!AE37</f>
        <v>0</v>
      </c>
      <c r="E37" s="77">
        <f t="shared" si="0"/>
        <v>0</v>
      </c>
      <c r="F37" s="76">
        <f>分析係数表!C40</f>
        <v>0.88524546011567695</v>
      </c>
      <c r="G37" s="77">
        <f t="shared" si="1"/>
        <v>0</v>
      </c>
      <c r="H37" s="77">
        <v>4.4022219325615579E-3</v>
      </c>
      <c r="I37" s="77">
        <f t="shared" si="2"/>
        <v>4.4022219325615579E-3</v>
      </c>
      <c r="J37" s="76">
        <f>分析係数表!G40</f>
        <v>0.51249383412021698</v>
      </c>
      <c r="K37" s="78">
        <f t="shared" si="3"/>
        <v>2.2561115968665842E-3</v>
      </c>
      <c r="L37" s="79"/>
      <c r="M37" s="80"/>
      <c r="N37" s="81">
        <f>分析係数表!H40</f>
        <v>3.2436684093541619E-2</v>
      </c>
      <c r="O37" s="82">
        <f t="shared" si="4"/>
        <v>0.19969987776973314</v>
      </c>
      <c r="P37" s="76">
        <f>分析係数表!C40</f>
        <v>0.88524546011567695</v>
      </c>
      <c r="Q37" s="82">
        <f t="shared" si="5"/>
        <v>0.17678341018131186</v>
      </c>
      <c r="R37" s="83">
        <v>0.17814680426126941</v>
      </c>
      <c r="S37" s="84">
        <f t="shared" si="6"/>
        <v>0.18254902619383098</v>
      </c>
      <c r="T37" s="85">
        <f>分析係数表!F40</f>
        <v>0.70839968994433089</v>
      </c>
      <c r="U37" s="86">
        <f t="shared" si="7"/>
        <v>0.1293176735553494</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投入係数表!AE38</f>
        <v>6.8659626766268896E-6</v>
      </c>
      <c r="E38" s="77">
        <f t="shared" si="0"/>
        <v>6.8659626766268893E-4</v>
      </c>
      <c r="F38" s="76">
        <f>分析係数表!C41</f>
        <v>0.76732784646536523</v>
      </c>
      <c r="G38" s="77">
        <f t="shared" si="1"/>
        <v>5.2684443545676857E-4</v>
      </c>
      <c r="H38" s="77">
        <v>2.362437313056613E-3</v>
      </c>
      <c r="I38" s="77">
        <f t="shared" si="2"/>
        <v>2.362437313056613E-3</v>
      </c>
      <c r="J38" s="76">
        <f>分析係数表!G41</f>
        <v>0.44330293713737212</v>
      </c>
      <c r="K38" s="78">
        <f t="shared" si="3"/>
        <v>1.047275399680918E-3</v>
      </c>
      <c r="L38" s="79"/>
      <c r="M38" s="80"/>
      <c r="N38" s="81">
        <f>分析係数表!H41</f>
        <v>5.3196318442225214E-2</v>
      </c>
      <c r="O38" s="82">
        <f t="shared" si="4"/>
        <v>0.32750876322858635</v>
      </c>
      <c r="P38" s="76">
        <f>分析係数表!C41</f>
        <v>0.76732784646536523</v>
      </c>
      <c r="Q38" s="82">
        <f t="shared" si="5"/>
        <v>0.25130659398672633</v>
      </c>
      <c r="R38" s="83">
        <v>0.2559131353692326</v>
      </c>
      <c r="S38" s="84">
        <f t="shared" si="6"/>
        <v>0.25827557268228923</v>
      </c>
      <c r="T38" s="85">
        <f>分析係数表!F41</f>
        <v>0.5479013319521201</v>
      </c>
      <c r="U38" s="86">
        <f t="shared" si="7"/>
        <v>0.14150953028332289</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投入係数表!AE39</f>
        <v>2.1971080565206047E-4</v>
      </c>
      <c r="E39" s="77">
        <f>$C$33*D39</f>
        <v>2.1971080565206046E-2</v>
      </c>
      <c r="F39" s="76">
        <f>分析係数表!C42</f>
        <v>0.61896115066660296</v>
      </c>
      <c r="G39" s="77">
        <f>E39*F39</f>
        <v>1.3599245308028571E-2</v>
      </c>
      <c r="H39" s="77">
        <v>3.179845269033689E-2</v>
      </c>
      <c r="I39" s="77">
        <f>C39+H39</f>
        <v>3.179845269033689E-2</v>
      </c>
      <c r="J39" s="76">
        <f>分析係数表!G42</f>
        <v>0.48521299417713759</v>
      </c>
      <c r="K39" s="78">
        <f>I39*J39</f>
        <v>1.5429022440078419E-2</v>
      </c>
      <c r="L39" s="79"/>
      <c r="M39" s="80"/>
      <c r="N39" s="81">
        <f>分析係数表!H42</f>
        <v>1.2030804871176784E-2</v>
      </c>
      <c r="O39" s="82">
        <f t="shared" si="4"/>
        <v>7.4068923177134469E-2</v>
      </c>
      <c r="P39" s="76">
        <f>分析係数表!C42</f>
        <v>0.61896115066660296</v>
      </c>
      <c r="Q39" s="82">
        <f>O39*P39</f>
        <v>4.5845785918355364E-2</v>
      </c>
      <c r="R39" s="83">
        <v>4.9530669819773672E-2</v>
      </c>
      <c r="S39" s="84">
        <f>I39+R39</f>
        <v>8.1329122510110569E-2</v>
      </c>
      <c r="T39" s="85">
        <f>分析係数表!F42</f>
        <v>0.55654305853509045</v>
      </c>
      <c r="U39" s="86">
        <f>S39*T39</f>
        <v>4.5263158589752009E-2</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投入係数表!AE40</f>
        <v>2.5582576933111792E-2</v>
      </c>
      <c r="E40" s="77">
        <f>$C$33*D40</f>
        <v>2.5582576933111794</v>
      </c>
      <c r="F40" s="76">
        <f>分析係数表!C43</f>
        <v>0.5789580681381028</v>
      </c>
      <c r="G40" s="77">
        <f>E40*F40</f>
        <v>1.4811239319188794</v>
      </c>
      <c r="H40" s="77">
        <v>2.3945243540066605</v>
      </c>
      <c r="I40" s="77">
        <f>C40+H40</f>
        <v>2.3945243540066605</v>
      </c>
      <c r="J40" s="76">
        <f>分析係数表!G43</f>
        <v>0.34272082878953108</v>
      </c>
      <c r="K40" s="78">
        <f>I40*J40</f>
        <v>0.8206533711618792</v>
      </c>
      <c r="L40" s="79"/>
      <c r="M40" s="80"/>
      <c r="N40" s="81">
        <f>分析係数表!H43</f>
        <v>3.3445512318817892E-2</v>
      </c>
      <c r="O40" s="82">
        <f t="shared" si="4"/>
        <v>0.2059108354834546</v>
      </c>
      <c r="P40" s="76">
        <f>分析係数表!C43</f>
        <v>0.5789580681381028</v>
      </c>
      <c r="Q40" s="82">
        <f>O40*P40</f>
        <v>0.11921373952020359</v>
      </c>
      <c r="R40" s="83">
        <v>0.28830062079880692</v>
      </c>
      <c r="S40" s="84">
        <f>I40+R40</f>
        <v>2.6828249748054676</v>
      </c>
      <c r="T40" s="85">
        <f>分析係数表!F43</f>
        <v>0.5990685205379862</v>
      </c>
      <c r="U40" s="86">
        <f>S40*T40</f>
        <v>1.6071959885190716</v>
      </c>
      <c r="V40" s="87">
        <f>分析係数表!D43</f>
        <v>0.10839694656488549</v>
      </c>
      <c r="W40" s="88">
        <f>ROUND(S40*V40,0)</f>
        <v>0</v>
      </c>
      <c r="X40" s="76">
        <f>分析係数表!E43</f>
        <v>8.9508360596146849E-2</v>
      </c>
      <c r="Y40" s="89">
        <f>ROUND(S40*X40,0)</f>
        <v>0</v>
      </c>
    </row>
    <row r="41" spans="1:25" x14ac:dyDescent="0.2">
      <c r="A41" s="6" t="s">
        <v>341</v>
      </c>
      <c r="B41" s="5" t="s">
        <v>42</v>
      </c>
      <c r="C41" s="90"/>
      <c r="D41" s="76">
        <f>投入係数表!AE41</f>
        <v>5.1151421940870325E-4</v>
      </c>
      <c r="E41" s="77">
        <f>$C$33*D41</f>
        <v>5.1151421940870329E-2</v>
      </c>
      <c r="F41" s="76">
        <f>分析係数表!C44</f>
        <v>0.63630612597919289</v>
      </c>
      <c r="G41" s="77">
        <f>E41*F41</f>
        <v>3.254796313352229E-2</v>
      </c>
      <c r="H41" s="77">
        <v>3.8576705836879999E-2</v>
      </c>
      <c r="I41" s="77">
        <f>C41+H41</f>
        <v>3.8576705836879999E-2</v>
      </c>
      <c r="J41" s="76">
        <f>分析係数表!G44</f>
        <v>0.27264053101016389</v>
      </c>
      <c r="K41" s="78">
        <f>I41*J41</f>
        <v>1.0517573563989852E-2</v>
      </c>
      <c r="L41" s="79"/>
      <c r="M41" s="80"/>
      <c r="N41" s="81">
        <f>分析係数表!H44</f>
        <v>0.11349043608928404</v>
      </c>
      <c r="O41" s="82">
        <f t="shared" si="4"/>
        <v>0.69871587828474446</v>
      </c>
      <c r="P41" s="76">
        <f>分析係数表!C44</f>
        <v>0.63630612597919289</v>
      </c>
      <c r="Q41" s="82">
        <f>O41*P41</f>
        <v>0.44459719367151501</v>
      </c>
      <c r="R41" s="83">
        <v>0.45332102348742098</v>
      </c>
      <c r="S41" s="84">
        <f>I41+R41</f>
        <v>0.49189772932430098</v>
      </c>
      <c r="T41" s="85">
        <f>分析係数表!F44</f>
        <v>0.52896909354905619</v>
      </c>
      <c r="U41" s="86">
        <f>S41*T41</f>
        <v>0.26019869599951451</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投入係数表!AE42</f>
        <v>3.810609285527924E-4</v>
      </c>
      <c r="E42" s="77">
        <f>$C$33*D42</f>
        <v>3.8106092855279237E-2</v>
      </c>
      <c r="F42" s="76">
        <f>分析係数表!C45</f>
        <v>1</v>
      </c>
      <c r="G42" s="77">
        <f>E42*F42</f>
        <v>3.8106092855279237E-2</v>
      </c>
      <c r="H42" s="77">
        <v>8.3191168976540886E-2</v>
      </c>
      <c r="I42" s="77">
        <f>C42+H42</f>
        <v>8.3191168976540886E-2</v>
      </c>
      <c r="J42" s="76">
        <f>分析係数表!G45</f>
        <v>0</v>
      </c>
      <c r="K42" s="78">
        <f>I42*J42</f>
        <v>0</v>
      </c>
      <c r="L42" s="79"/>
      <c r="M42" s="80"/>
      <c r="N42" s="81">
        <f>分析係数表!H45</f>
        <v>0</v>
      </c>
      <c r="O42" s="82">
        <f t="shared" si="4"/>
        <v>0</v>
      </c>
      <c r="P42" s="76">
        <f>分析係数表!C45</f>
        <v>1</v>
      </c>
      <c r="Q42" s="82">
        <f>O42*P42</f>
        <v>0</v>
      </c>
      <c r="R42" s="83">
        <v>8.7839949328480989E-3</v>
      </c>
      <c r="S42" s="84">
        <f>I42+R42</f>
        <v>9.1975163909388979E-2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1.9979951388984251E-3</v>
      </c>
      <c r="E43" s="77">
        <f>$C$33*D43</f>
        <v>0.19979951388984252</v>
      </c>
      <c r="F43" s="76">
        <f>分析係数表!C46</f>
        <v>0.4351527731358511</v>
      </c>
      <c r="G43" s="77">
        <f>E43*F43</f>
        <v>8.6943312540359974E-2</v>
      </c>
      <c r="H43" s="77">
        <v>0.13571766126238849</v>
      </c>
      <c r="I43" s="77">
        <f>C43+H43</f>
        <v>0.13571766126238849</v>
      </c>
      <c r="J43" s="76">
        <f>分析係数表!G46</f>
        <v>9.2768120033880526E-3</v>
      </c>
      <c r="K43" s="78">
        <f>I43*J43</f>
        <v>1.2590272290706793E-3</v>
      </c>
      <c r="L43" s="79"/>
      <c r="M43" s="80"/>
      <c r="N43" s="81">
        <f>分析係数表!H46</f>
        <v>2.189916413611746E-2</v>
      </c>
      <c r="O43" s="82">
        <f t="shared" si="4"/>
        <v>0.13482452116962007</v>
      </c>
      <c r="P43" s="76">
        <f>分析係数表!C46</f>
        <v>0.4351527731358511</v>
      </c>
      <c r="Q43" s="82">
        <f>O43*P43</f>
        <v>5.8669264273673437E-2</v>
      </c>
      <c r="R43" s="83">
        <v>6.9853906912721739E-2</v>
      </c>
      <c r="S43" s="84">
        <f>I43+R43</f>
        <v>0.20557156817511024</v>
      </c>
      <c r="T43" s="85">
        <f>分析係数表!F46</f>
        <v>0.31347557778405194</v>
      </c>
      <c r="U43" s="86">
        <f>S43*T43</f>
        <v>6.4441666109666312E-2</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投入係数表!AE44</f>
        <v>0.15460431457094601</v>
      </c>
      <c r="E44" s="91">
        <f>SUM(E5:E43)</f>
        <v>15.460431457094602</v>
      </c>
      <c r="F44" s="92">
        <f>分析係数表!C47</f>
        <v>0.50215200620282352</v>
      </c>
      <c r="G44" s="91">
        <f>SUM(G5:G43)</f>
        <v>13.364030429108537</v>
      </c>
      <c r="H44" s="91">
        <f>SUM(H5:H43)</f>
        <v>16.368104133910272</v>
      </c>
      <c r="I44" s="91">
        <f>SUM(I5:I43)</f>
        <v>116.36810413391028</v>
      </c>
      <c r="J44" s="92">
        <f>分析係数表!G47</f>
        <v>0.20854392305328981</v>
      </c>
      <c r="K44" s="93">
        <f>SUM(K5:K43)</f>
        <v>9.8139306227749721</v>
      </c>
      <c r="L44" s="94">
        <f>最終需要_まとめ!$L$33</f>
        <v>0.62733333333333341</v>
      </c>
      <c r="M44" s="91">
        <f>K44*L44</f>
        <v>6.1566058106875001</v>
      </c>
      <c r="N44" s="95">
        <f>分析係数表!H47</f>
        <v>1</v>
      </c>
      <c r="O44" s="96">
        <f>SUM(O5:O43)</f>
        <v>6.1566058106874992</v>
      </c>
      <c r="P44" s="92">
        <f>分析係数表!C47</f>
        <v>0.50215200620282352</v>
      </c>
      <c r="Q44" s="96">
        <f>SUM(Q5:Q43)</f>
        <v>3.6998385892803887</v>
      </c>
      <c r="R44" s="91">
        <f>SUM(R5:R43)</f>
        <v>4.4815474033599401</v>
      </c>
      <c r="S44" s="97">
        <f>SUM(S5:S43)</f>
        <v>120.84965153727023</v>
      </c>
      <c r="T44" s="98">
        <f>分析係数表!F47</f>
        <v>0.44541069554230517</v>
      </c>
      <c r="U44" s="99">
        <f>SUM(U5:U43)</f>
        <v>97.465738491438159</v>
      </c>
      <c r="V44" s="100">
        <f>分析係数表!D47</f>
        <v>5.4742347785855433E-2</v>
      </c>
      <c r="W44" s="101">
        <f>SUM(W5:W43)</f>
        <v>2</v>
      </c>
      <c r="X44" s="92">
        <f>分析係数表!E47</f>
        <v>4.5721861365849166E-2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378</v>
      </c>
      <c r="S2" s="3" t="s">
        <v>153</v>
      </c>
      <c r="U2" s="64" t="s">
        <v>210</v>
      </c>
      <c r="W2" s="3" t="s">
        <v>130</v>
      </c>
      <c r="Y2" s="3" t="s">
        <v>154</v>
      </c>
    </row>
    <row r="3" spans="1:25" ht="44" x14ac:dyDescent="0.2">
      <c r="B3" s="65"/>
      <c r="C3" s="66" t="s">
        <v>228</v>
      </c>
      <c r="D3" s="66" t="s">
        <v>382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4.6512829788883436E-5</v>
      </c>
      <c r="E5" s="77">
        <f t="shared" ref="E5:E38" si="0">$C$34*D5</f>
        <v>4.6512829788883433E-3</v>
      </c>
      <c r="F5" s="76">
        <f>分析係数表!C8</f>
        <v>8.4659786601364306E-2</v>
      </c>
      <c r="G5" s="77">
        <f t="shared" ref="G5:G38" si="1">E5*F5</f>
        <v>3.9377662441524524E-4</v>
      </c>
      <c r="H5" s="77">
        <f t="array" ref="H5:H43">MMULT(逆行列係数!C5:AO43,'30'!G5:G43)</f>
        <v>7.7433942988187877E-4</v>
      </c>
      <c r="I5" s="77">
        <f t="shared" ref="I5:I38" si="2">C5+H5</f>
        <v>7.7433942988187877E-4</v>
      </c>
      <c r="J5" s="76">
        <f>分析係数表!G8</f>
        <v>0.11977611940298508</v>
      </c>
      <c r="K5" s="78">
        <f t="shared" ref="K5:K38" si="3">I5*J5</f>
        <v>9.2747372011971302E-5</v>
      </c>
      <c r="L5" s="79" t="s">
        <v>187</v>
      </c>
      <c r="M5" s="80" t="s">
        <v>187</v>
      </c>
      <c r="N5" s="81">
        <f>分析係数表!H8</f>
        <v>1.0788748708637261E-2</v>
      </c>
      <c r="O5" s="82">
        <f t="shared" ref="O5:O43" si="4">$M$44*N5</f>
        <v>0.29963996002030641</v>
      </c>
      <c r="P5" s="76">
        <f>分析係数表!C8</f>
        <v>8.4659786601364306E-2</v>
      </c>
      <c r="Q5" s="82">
        <f t="shared" ref="Q5:Q38" si="5">O5*P5</f>
        <v>2.5367455072560472E-2</v>
      </c>
      <c r="R5" s="83">
        <f t="array" ref="R5:R43">MMULT(逆行列係数!C5:AO43,'30'!Q5:Q43)</f>
        <v>3.2932837551023213E-2</v>
      </c>
      <c r="S5" s="84">
        <f t="shared" ref="S5:S38" si="6">I5+R5</f>
        <v>3.3707176980905092E-2</v>
      </c>
      <c r="T5" s="85">
        <f>分析係数表!F8</f>
        <v>0.4513681592039801</v>
      </c>
      <c r="U5" s="86">
        <f t="shared" ref="U5:U38" si="7">S5*T5</f>
        <v>1.5214346425833903E-2</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投入係数表!AF6</f>
        <v>0</v>
      </c>
      <c r="E6" s="77">
        <f t="shared" si="0"/>
        <v>0</v>
      </c>
      <c r="F6" s="76">
        <f>分析係数表!C9</f>
        <v>0.31916038751345532</v>
      </c>
      <c r="G6" s="77">
        <f t="shared" si="1"/>
        <v>0</v>
      </c>
      <c r="H6" s="77">
        <v>4.2607315887243556E-4</v>
      </c>
      <c r="I6" s="77">
        <f t="shared" si="2"/>
        <v>4.2607315887243556E-4</v>
      </c>
      <c r="J6" s="76">
        <f>分析係数表!G9</f>
        <v>0.24726134585289514</v>
      </c>
      <c r="K6" s="78">
        <f t="shared" si="3"/>
        <v>1.0535142269459283E-4</v>
      </c>
      <c r="L6" s="79"/>
      <c r="M6" s="80"/>
      <c r="N6" s="81">
        <f>分析係数表!H9</f>
        <v>5.7211282597126128E-4</v>
      </c>
      <c r="O6" s="82">
        <f t="shared" si="4"/>
        <v>1.5889503864696695E-2</v>
      </c>
      <c r="P6" s="76">
        <f>分析係数表!C9</f>
        <v>0.31916038751345532</v>
      </c>
      <c r="Q6" s="82">
        <f t="shared" si="5"/>
        <v>5.071300210853143E-3</v>
      </c>
      <c r="R6" s="83">
        <v>6.1637224631385899E-3</v>
      </c>
      <c r="S6" s="84">
        <f t="shared" si="6"/>
        <v>6.5897956220110259E-3</v>
      </c>
      <c r="T6" s="85">
        <f>分析係数表!F9</f>
        <v>0.67449139280125192</v>
      </c>
      <c r="U6" s="86">
        <f t="shared" si="7"/>
        <v>4.4447604273658093E-3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投入係数表!AF7</f>
        <v>5.1680921987648263E-6</v>
      </c>
      <c r="E7" s="77">
        <f t="shared" si="0"/>
        <v>5.168092198764826E-4</v>
      </c>
      <c r="F7" s="76">
        <f>分析係数表!C10</f>
        <v>0.62166360683519284</v>
      </c>
      <c r="G7" s="77">
        <f t="shared" si="1"/>
        <v>3.2128148367409641E-4</v>
      </c>
      <c r="H7" s="77">
        <v>1.0380107662143383E-3</v>
      </c>
      <c r="I7" s="77">
        <f t="shared" si="2"/>
        <v>1.0380107662143383E-3</v>
      </c>
      <c r="J7" s="76">
        <f>分析係数表!G10</f>
        <v>0.1793598233995585</v>
      </c>
      <c r="K7" s="78">
        <f t="shared" si="3"/>
        <v>1.8617742771504412E-4</v>
      </c>
      <c r="L7" s="79"/>
      <c r="M7" s="80"/>
      <c r="N7" s="81">
        <f>分析係数表!H10</f>
        <v>1.0737876843126819E-3</v>
      </c>
      <c r="O7" s="82">
        <f t="shared" si="4"/>
        <v>2.9822707663972457E-2</v>
      </c>
      <c r="P7" s="76">
        <f>分析係数表!C10</f>
        <v>0.62166360683519284</v>
      </c>
      <c r="Q7" s="82">
        <f t="shared" si="5"/>
        <v>1.8539692011976666E-2</v>
      </c>
      <c r="R7" s="83">
        <v>2.9314848291658643E-2</v>
      </c>
      <c r="S7" s="84">
        <f t="shared" si="6"/>
        <v>3.035285905787298E-2</v>
      </c>
      <c r="T7" s="85">
        <f>分析係数表!F10</f>
        <v>0.51894775570272256</v>
      </c>
      <c r="U7" s="86">
        <f t="shared" si="7"/>
        <v>1.5751548087244237E-2</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投入係数表!AF8</f>
        <v>1.0336184397529653E-5</v>
      </c>
      <c r="E8" s="77">
        <f t="shared" si="0"/>
        <v>1.0336184397529652E-3</v>
      </c>
      <c r="F8" s="76">
        <f>分析係数表!C11</f>
        <v>1.1338376983330734E-2</v>
      </c>
      <c r="G8" s="77">
        <f t="shared" si="1"/>
        <v>1.1719555526841245E-5</v>
      </c>
      <c r="H8" s="77">
        <v>8.9894821384731306E-3</v>
      </c>
      <c r="I8" s="77">
        <f t="shared" si="2"/>
        <v>8.9894821384731306E-3</v>
      </c>
      <c r="J8" s="76">
        <f>分析係数表!G11</f>
        <v>0.33809183916250296</v>
      </c>
      <c r="K8" s="78">
        <f t="shared" si="3"/>
        <v>3.0392705493148507E-3</v>
      </c>
      <c r="L8" s="79"/>
      <c r="M8" s="80"/>
      <c r="N8" s="81">
        <f>分析係数表!H11</f>
        <v>-1.9566102119400181E-5</v>
      </c>
      <c r="O8" s="82">
        <f t="shared" si="4"/>
        <v>-5.434166848391483E-4</v>
      </c>
      <c r="P8" s="76">
        <f>分析係数表!C11</f>
        <v>1.1338376983330734E-2</v>
      </c>
      <c r="Q8" s="82">
        <f t="shared" si="5"/>
        <v>-6.1614632317380905E-6</v>
      </c>
      <c r="R8" s="83">
        <v>4.1663033672968254E-3</v>
      </c>
      <c r="S8" s="84">
        <f t="shared" si="6"/>
        <v>1.3155785505769957E-2</v>
      </c>
      <c r="T8" s="85">
        <f>分析係数表!F11</f>
        <v>0.55864858434451581</v>
      </c>
      <c r="U8" s="86">
        <f t="shared" si="7"/>
        <v>7.3494609487384866E-3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投入係数表!AF9</f>
        <v>2.0672368795059305E-4</v>
      </c>
      <c r="E9" s="77">
        <f t="shared" si="0"/>
        <v>2.0672368795059307E-2</v>
      </c>
      <c r="F9" s="76">
        <f>分析係数表!C12</f>
        <v>8.477574226152873E-2</v>
      </c>
      <c r="G9" s="77">
        <f t="shared" si="1"/>
        <v>1.752515408905217E-3</v>
      </c>
      <c r="H9" s="77">
        <v>2.959200833492492E-3</v>
      </c>
      <c r="I9" s="77">
        <f t="shared" si="2"/>
        <v>2.959200833492492E-3</v>
      </c>
      <c r="J9" s="76">
        <f>分析係数表!G12</f>
        <v>0.1365084958708076</v>
      </c>
      <c r="K9" s="78">
        <f t="shared" si="3"/>
        <v>4.0395605475970027E-4</v>
      </c>
      <c r="L9" s="79"/>
      <c r="M9" s="80"/>
      <c r="N9" s="81">
        <f>分析係数表!H12</f>
        <v>8.9702751776602072E-2</v>
      </c>
      <c r="O9" s="82">
        <f t="shared" si="4"/>
        <v>2.4913481333135592</v>
      </c>
      <c r="P9" s="76">
        <f>分析係数表!C12</f>
        <v>8.477574226152873E-2</v>
      </c>
      <c r="Q9" s="82">
        <f t="shared" si="5"/>
        <v>0.21120588723353101</v>
      </c>
      <c r="R9" s="83">
        <v>0.2396179491712507</v>
      </c>
      <c r="S9" s="84">
        <f t="shared" si="6"/>
        <v>0.2425771500047432</v>
      </c>
      <c r="T9" s="85">
        <f>分析係数表!F12</f>
        <v>0.34033278686012841</v>
      </c>
      <c r="U9" s="86">
        <f t="shared" si="7"/>
        <v>8.2556957489701668E-2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投入係数表!AF10</f>
        <v>1.8036641773689242E-3</v>
      </c>
      <c r="E10" s="77">
        <f t="shared" si="0"/>
        <v>0.18036641773689241</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0.39547692655853856</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投入係数表!AF11</f>
        <v>5.4678415462931862E-3</v>
      </c>
      <c r="E11" s="77">
        <f t="shared" si="0"/>
        <v>0.54678415462931862</v>
      </c>
      <c r="F11" s="76">
        <f>分析係数表!C14</f>
        <v>0.10751143043762246</v>
      </c>
      <c r="G11" s="77">
        <f t="shared" si="1"/>
        <v>5.8785546604824192E-2</v>
      </c>
      <c r="H11" s="77">
        <v>9.5127846209078645E-2</v>
      </c>
      <c r="I11" s="77">
        <f t="shared" si="2"/>
        <v>9.5127846209078645E-2</v>
      </c>
      <c r="J11" s="76">
        <f>分析係数表!G14</f>
        <v>0.16229985443959244</v>
      </c>
      <c r="K11" s="78">
        <f t="shared" si="3"/>
        <v>1.54392355928854E-2</v>
      </c>
      <c r="L11" s="79"/>
      <c r="M11" s="80"/>
      <c r="N11" s="81">
        <f>分析係数表!H14</f>
        <v>1.1512694487055067E-3</v>
      </c>
      <c r="O11" s="82">
        <f t="shared" si="4"/>
        <v>3.1974637735935486E-2</v>
      </c>
      <c r="P11" s="76">
        <f>分析係数表!C14</f>
        <v>0.10751143043762246</v>
      </c>
      <c r="Q11" s="82">
        <f t="shared" si="5"/>
        <v>3.4376390407152061E-3</v>
      </c>
      <c r="R11" s="83">
        <v>2.0364139166479417E-2</v>
      </c>
      <c r="S11" s="84">
        <f t="shared" si="6"/>
        <v>0.11549198537555806</v>
      </c>
      <c r="T11" s="85">
        <f>分析係数表!F14</f>
        <v>0.30163027656477437</v>
      </c>
      <c r="U11" s="86">
        <f t="shared" si="7"/>
        <v>3.4835879489844457E-2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投入係数表!AF12</f>
        <v>5.4781777306907157E-4</v>
      </c>
      <c r="E12" s="77">
        <f t="shared" si="0"/>
        <v>5.4781777306907156E-2</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0.22840890097159081</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投入係数表!AF13</f>
        <v>4.0760743171658183E-2</v>
      </c>
      <c r="E13" s="77">
        <f t="shared" si="0"/>
        <v>4.0760743171658183</v>
      </c>
      <c r="F13" s="76">
        <f>分析係数表!C16</f>
        <v>7.3204631810756426E-2</v>
      </c>
      <c r="G13" s="77">
        <f t="shared" si="1"/>
        <v>0.29838751962140414</v>
      </c>
      <c r="H13" s="77">
        <v>0.32503146002456723</v>
      </c>
      <c r="I13" s="77">
        <f t="shared" si="2"/>
        <v>0.32503146002456723</v>
      </c>
      <c r="J13" s="76">
        <f>分析係数表!G16</f>
        <v>3.3405954974582423E-2</v>
      </c>
      <c r="K13" s="78">
        <f t="shared" si="3"/>
        <v>1.085798631890348E-2</v>
      </c>
      <c r="L13" s="79"/>
      <c r="M13" s="80"/>
      <c r="N13" s="81">
        <f>分析係数表!H16</f>
        <v>1.6620229784303289E-2</v>
      </c>
      <c r="O13" s="82">
        <f t="shared" si="4"/>
        <v>0.46159986876976611</v>
      </c>
      <c r="P13" s="76">
        <f>分析係数表!C16</f>
        <v>7.3204631810756426E-2</v>
      </c>
      <c r="Q13" s="82">
        <f t="shared" si="5"/>
        <v>3.3791248437184215E-2</v>
      </c>
      <c r="R13" s="83">
        <v>4.3146012821376582E-2</v>
      </c>
      <c r="S13" s="84">
        <f t="shared" si="6"/>
        <v>0.36817747284594382</v>
      </c>
      <c r="T13" s="85">
        <f>分析係数表!F16</f>
        <v>0.2888106809675437</v>
      </c>
      <c r="U13" s="86">
        <f t="shared" si="7"/>
        <v>0.10633358664954637</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投入係数表!AF14</f>
        <v>2.1654306312824619E-3</v>
      </c>
      <c r="E14" s="77">
        <f t="shared" si="0"/>
        <v>0.2165430631282462</v>
      </c>
      <c r="F14" s="76">
        <f>分析係数表!C17</f>
        <v>9.4677137870855188E-2</v>
      </c>
      <c r="G14" s="77">
        <f t="shared" si="1"/>
        <v>2.0501677442770264E-2</v>
      </c>
      <c r="H14" s="77">
        <v>3.6865855746195449E-2</v>
      </c>
      <c r="I14" s="77">
        <f t="shared" si="2"/>
        <v>3.6865855746195449E-2</v>
      </c>
      <c r="J14" s="76">
        <f>分析係数表!G17</f>
        <v>0.22277835489659081</v>
      </c>
      <c r="K14" s="78">
        <f t="shared" si="3"/>
        <v>8.2129146949924507E-3</v>
      </c>
      <c r="L14" s="79"/>
      <c r="M14" s="80"/>
      <c r="N14" s="81">
        <f>分析係数表!H17</f>
        <v>2.9857871834204678E-3</v>
      </c>
      <c r="O14" s="82">
        <f t="shared" si="4"/>
        <v>8.292538610645403E-2</v>
      </c>
      <c r="P14" s="76">
        <f>分析係数表!C17</f>
        <v>9.4677137870855188E-2</v>
      </c>
      <c r="Q14" s="82">
        <f t="shared" si="5"/>
        <v>7.851138213394648E-3</v>
      </c>
      <c r="R14" s="83">
        <v>1.8675095835173985E-2</v>
      </c>
      <c r="S14" s="84">
        <f t="shared" si="6"/>
        <v>5.554095158136943E-2</v>
      </c>
      <c r="T14" s="85">
        <f>分析係数表!F17</f>
        <v>0.35642648030975543</v>
      </c>
      <c r="U14" s="86">
        <f t="shared" si="7"/>
        <v>1.9796265885202051E-2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投入係数表!AF15</f>
        <v>3.1008553192588958E-5</v>
      </c>
      <c r="E15" s="77">
        <f t="shared" si="0"/>
        <v>3.1008553192588958E-3</v>
      </c>
      <c r="F15" s="76">
        <f>分析係数表!C18</f>
        <v>9.0734209682590605E-2</v>
      </c>
      <c r="G15" s="77">
        <f t="shared" si="1"/>
        <v>2.8135365673301311E-4</v>
      </c>
      <c r="H15" s="77">
        <v>4.9303831721187012E-3</v>
      </c>
      <c r="I15" s="77">
        <f t="shared" si="2"/>
        <v>4.9303831721187012E-3</v>
      </c>
      <c r="J15" s="76">
        <f>分析係数表!G18</f>
        <v>0.21565293431791682</v>
      </c>
      <c r="K15" s="78">
        <f t="shared" si="3"/>
        <v>1.0632515983790766E-3</v>
      </c>
      <c r="L15" s="79"/>
      <c r="M15" s="80"/>
      <c r="N15" s="81">
        <f>分析係数表!H18</f>
        <v>4.3984597564411608E-4</v>
      </c>
      <c r="O15" s="82">
        <f t="shared" si="4"/>
        <v>1.2216007075184054E-2</v>
      </c>
      <c r="P15" s="76">
        <f>分析係数表!C18</f>
        <v>9.0734209682590605E-2</v>
      </c>
      <c r="Q15" s="82">
        <f t="shared" si="5"/>
        <v>1.1084097474437604E-3</v>
      </c>
      <c r="R15" s="83">
        <v>3.2069396060461211E-3</v>
      </c>
      <c r="S15" s="84">
        <f t="shared" si="6"/>
        <v>8.1373227781648232E-3</v>
      </c>
      <c r="T15" s="85">
        <f>分析係数表!F18</f>
        <v>0.45924018655266224</v>
      </c>
      <c r="U15" s="86">
        <f t="shared" si="7"/>
        <v>3.7369856306836411E-3</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投入係数表!AF16</f>
        <v>3.1008553192588955E-4</v>
      </c>
      <c r="E16" s="77">
        <f t="shared" si="0"/>
        <v>3.1008553192588956E-2</v>
      </c>
      <c r="F16" s="76">
        <f>分析係数表!C19</f>
        <v>0.38367313932924796</v>
      </c>
      <c r="G16" s="77">
        <f t="shared" si="1"/>
        <v>1.1897148949458579E-2</v>
      </c>
      <c r="H16" s="77">
        <v>3.4089612224733182E-2</v>
      </c>
      <c r="I16" s="77">
        <f t="shared" si="2"/>
        <v>3.4089612224733182E-2</v>
      </c>
      <c r="J16" s="76">
        <f>分析係数表!G19</f>
        <v>5.766363928853338E-2</v>
      </c>
      <c r="K16" s="78">
        <f t="shared" si="3"/>
        <v>1.9657311028129921E-3</v>
      </c>
      <c r="L16" s="79"/>
      <c r="M16" s="80"/>
      <c r="N16" s="81">
        <f>分析係数表!H19</f>
        <v>-1.1191810412296904E-4</v>
      </c>
      <c r="O16" s="82">
        <f t="shared" si="4"/>
        <v>-3.1083434372799284E-3</v>
      </c>
      <c r="P16" s="76">
        <f>分析係数表!C19</f>
        <v>0.38367313932924796</v>
      </c>
      <c r="Q16" s="82">
        <f t="shared" si="5"/>
        <v>-1.1925878846946554E-3</v>
      </c>
      <c r="R16" s="83">
        <v>1.0645250454370115E-2</v>
      </c>
      <c r="S16" s="84">
        <f t="shared" si="6"/>
        <v>4.4734862679103295E-2</v>
      </c>
      <c r="T16" s="85">
        <f>分析係数表!F19</f>
        <v>0.24005843022564122</v>
      </c>
      <c r="U16" s="86">
        <f t="shared" si="7"/>
        <v>1.0738980911105159E-2</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投入係数表!AF17</f>
        <v>1.5504276596294479E-5</v>
      </c>
      <c r="E17" s="77">
        <f t="shared" si="0"/>
        <v>1.5504276596294479E-3</v>
      </c>
      <c r="F17" s="76">
        <f>分析係数表!C20</f>
        <v>5.6760594962254274E-2</v>
      </c>
      <c r="G17" s="77">
        <f t="shared" si="1"/>
        <v>8.8003196406502923E-5</v>
      </c>
      <c r="H17" s="77">
        <v>1.6364696324790485E-3</v>
      </c>
      <c r="I17" s="77">
        <f t="shared" si="2"/>
        <v>1.6364696324790485E-3</v>
      </c>
      <c r="J17" s="76">
        <f>分析係数表!G20</f>
        <v>0.10000544691976687</v>
      </c>
      <c r="K17" s="78">
        <f t="shared" si="3"/>
        <v>1.6365587696669389E-4</v>
      </c>
      <c r="L17" s="79"/>
      <c r="M17" s="80"/>
      <c r="N17" s="81">
        <f>分析係数表!H20</f>
        <v>5.4785085934320511E-4</v>
      </c>
      <c r="O17" s="82">
        <f t="shared" si="4"/>
        <v>1.5215667175496153E-2</v>
      </c>
      <c r="P17" s="76">
        <f>分析係数表!C20</f>
        <v>5.6760594962254274E-2</v>
      </c>
      <c r="Q17" s="82">
        <f t="shared" si="5"/>
        <v>8.6365032162880463E-4</v>
      </c>
      <c r="R17" s="83">
        <v>2.887441740035814E-3</v>
      </c>
      <c r="S17" s="84">
        <f t="shared" si="6"/>
        <v>4.523911372514863E-3</v>
      </c>
      <c r="T17" s="85">
        <f>分析係数表!F20</f>
        <v>0.22277901846505802</v>
      </c>
      <c r="U17" s="86">
        <f t="shared" si="7"/>
        <v>1.0078325351917745E-3</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投入係数表!AF18</f>
        <v>1.6589575958035091E-3</v>
      </c>
      <c r="E18" s="77">
        <f t="shared" si="0"/>
        <v>0.16589575958035091</v>
      </c>
      <c r="F18" s="76">
        <f>分析係数表!C21</f>
        <v>0.13737850556345566</v>
      </c>
      <c r="G18" s="77">
        <f t="shared" si="1"/>
        <v>2.279051153046294E-2</v>
      </c>
      <c r="H18" s="77">
        <v>3.6514779208770561E-2</v>
      </c>
      <c r="I18" s="77">
        <f t="shared" si="2"/>
        <v>3.6514779208770561E-2</v>
      </c>
      <c r="J18" s="76">
        <f>分析係数表!G21</f>
        <v>0.2851571527617287</v>
      </c>
      <c r="K18" s="78">
        <f t="shared" si="3"/>
        <v>1.0412450472896182E-2</v>
      </c>
      <c r="L18" s="79"/>
      <c r="M18" s="80"/>
      <c r="N18" s="81">
        <f>分析係数表!H21</f>
        <v>9.156935791879285E-4</v>
      </c>
      <c r="O18" s="82">
        <f t="shared" si="4"/>
        <v>2.5431900850472141E-2</v>
      </c>
      <c r="P18" s="76">
        <f>分析係数表!C21</f>
        <v>0.13737850556345566</v>
      </c>
      <c r="Q18" s="82">
        <f t="shared" si="5"/>
        <v>3.4937965324758394E-3</v>
      </c>
      <c r="R18" s="83">
        <v>1.0752000977460308E-2</v>
      </c>
      <c r="S18" s="84">
        <f t="shared" si="6"/>
        <v>4.7266780186230872E-2</v>
      </c>
      <c r="T18" s="85">
        <f>分析係数表!F21</f>
        <v>0.4258002079963023</v>
      </c>
      <c r="U18" s="86">
        <f t="shared" si="7"/>
        <v>2.0126204834612606E-2</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投入係数表!AF19</f>
        <v>8.785756737900204E-5</v>
      </c>
      <c r="E19" s="77">
        <f t="shared" si="0"/>
        <v>8.7857567379002032E-3</v>
      </c>
      <c r="F19" s="76">
        <f>分析係数表!C22</f>
        <v>5.5142937219730959E-2</v>
      </c>
      <c r="G19" s="77">
        <f t="shared" si="1"/>
        <v>4.8447243222585917E-4</v>
      </c>
      <c r="H19" s="77">
        <v>4.1531334218647504E-3</v>
      </c>
      <c r="I19" s="77">
        <f t="shared" si="2"/>
        <v>4.1531334218647504E-3</v>
      </c>
      <c r="J19" s="76">
        <f>分析係数表!G22</f>
        <v>0.19463487332339791</v>
      </c>
      <c r="K19" s="78">
        <f t="shared" si="3"/>
        <v>8.0834459745981579E-4</v>
      </c>
      <c r="L19" s="79"/>
      <c r="M19" s="80"/>
      <c r="N19" s="81">
        <f>分析係数表!H22</f>
        <v>4.3045424662680399E-5</v>
      </c>
      <c r="O19" s="82">
        <f t="shared" si="4"/>
        <v>1.1955167066461264E-3</v>
      </c>
      <c r="P19" s="76">
        <f>分析係数表!C22</f>
        <v>5.5142937219730959E-2</v>
      </c>
      <c r="Q19" s="82">
        <f t="shared" si="5"/>
        <v>6.5924302699726857E-5</v>
      </c>
      <c r="R19" s="83">
        <v>1.3818791612711608E-3</v>
      </c>
      <c r="S19" s="84">
        <f t="shared" si="6"/>
        <v>5.5350125831359117E-3</v>
      </c>
      <c r="T19" s="85">
        <f>分析係数表!F22</f>
        <v>0.4128663686040735</v>
      </c>
      <c r="U19" s="86">
        <f t="shared" si="7"/>
        <v>2.2852205453771763E-3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投入係数表!AF20</f>
        <v>3.6176645391353784E-5</v>
      </c>
      <c r="E20" s="77">
        <f t="shared" si="0"/>
        <v>3.6176645391353783E-3</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6.9557335659410982E-4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投入係数表!AF21</f>
        <v>2.0672368795059305E-5</v>
      </c>
      <c r="E21" s="77">
        <f t="shared" si="0"/>
        <v>2.0672368795059304E-3</v>
      </c>
      <c r="F21" s="76">
        <f>分析係数表!C24</f>
        <v>1</v>
      </c>
      <c r="G21" s="77">
        <f t="shared" si="1"/>
        <v>2.0672368795059304E-3</v>
      </c>
      <c r="H21" s="77">
        <v>6.731890917949844E-2</v>
      </c>
      <c r="I21" s="77">
        <f t="shared" si="2"/>
        <v>6.731890917949844E-2</v>
      </c>
      <c r="J21" s="76">
        <f>分析係数表!G24</f>
        <v>0.20831345678476951</v>
      </c>
      <c r="K21" s="78">
        <f t="shared" si="3"/>
        <v>1.4023434678161271E-2</v>
      </c>
      <c r="L21" s="79"/>
      <c r="M21" s="80"/>
      <c r="N21" s="81">
        <f>分析係数表!H24</f>
        <v>3.2557993926681905E-4</v>
      </c>
      <c r="O21" s="82">
        <f t="shared" si="4"/>
        <v>9.0424536357234294E-3</v>
      </c>
      <c r="P21" s="76">
        <f>分析係数表!C24</f>
        <v>1</v>
      </c>
      <c r="Q21" s="82">
        <f t="shared" si="5"/>
        <v>9.0424536357234294E-3</v>
      </c>
      <c r="R21" s="83">
        <v>4.771214421683577E-2</v>
      </c>
      <c r="S21" s="84">
        <f t="shared" si="6"/>
        <v>0.11503105339633421</v>
      </c>
      <c r="T21" s="85">
        <f>分析係数表!F24</f>
        <v>0.39224380935860187</v>
      </c>
      <c r="U21" s="86">
        <f t="shared" si="7"/>
        <v>4.5120218578710868E-2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投入係数表!AF22</f>
        <v>5.1680921987648263E-6</v>
      </c>
      <c r="E22" s="77">
        <f t="shared" si="0"/>
        <v>5.168092198764826E-4</v>
      </c>
      <c r="F22" s="76">
        <f>分析係数表!C25</f>
        <v>5.3881637957861162E-2</v>
      </c>
      <c r="G22" s="77">
        <f t="shared" si="1"/>
        <v>2.7846527278669299E-5</v>
      </c>
      <c r="H22" s="77">
        <v>7.4928506620373638E-3</v>
      </c>
      <c r="I22" s="77">
        <f t="shared" si="2"/>
        <v>7.4928506620373638E-3</v>
      </c>
      <c r="J22" s="76">
        <f>分析係数表!G25</f>
        <v>0.19694753074216123</v>
      </c>
      <c r="K22" s="78">
        <f t="shared" si="3"/>
        <v>1.4756984361080268E-3</v>
      </c>
      <c r="L22" s="79"/>
      <c r="M22" s="80"/>
      <c r="N22" s="81">
        <f>分析係数表!H25</f>
        <v>5.0793601101962874E-4</v>
      </c>
      <c r="O22" s="82">
        <f t="shared" si="4"/>
        <v>1.410709713842429E-2</v>
      </c>
      <c r="P22" s="76">
        <f>分析係数表!C25</f>
        <v>5.3881637957861162E-2</v>
      </c>
      <c r="Q22" s="82">
        <f t="shared" si="5"/>
        <v>7.6011350064895684E-4</v>
      </c>
      <c r="R22" s="83">
        <v>6.5868613431857457E-3</v>
      </c>
      <c r="S22" s="84">
        <f t="shared" si="6"/>
        <v>1.407971200522311E-2</v>
      </c>
      <c r="T22" s="85">
        <f>分析係数表!F25</f>
        <v>0.35040132853584277</v>
      </c>
      <c r="U22" s="86">
        <f t="shared" si="7"/>
        <v>4.9335497920322321E-3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投入係数表!AF23</f>
        <v>2.015555957518282E-4</v>
      </c>
      <c r="E23" s="77">
        <f t="shared" si="0"/>
        <v>2.0155559575182821E-2</v>
      </c>
      <c r="F23" s="76">
        <f>分析係数表!C26</f>
        <v>0.84177658262309296</v>
      </c>
      <c r="G23" s="77">
        <f t="shared" si="1"/>
        <v>1.6966478060053556E-2</v>
      </c>
      <c r="H23" s="77">
        <v>7.4003554739983504E-2</v>
      </c>
      <c r="I23" s="77">
        <f t="shared" si="2"/>
        <v>7.4003554739983504E-2</v>
      </c>
      <c r="J23" s="76">
        <f>分析係数表!G26</f>
        <v>0.19643330946147433</v>
      </c>
      <c r="K23" s="78">
        <f t="shared" si="3"/>
        <v>1.4536763169488336E-2</v>
      </c>
      <c r="L23" s="79"/>
      <c r="M23" s="80"/>
      <c r="N23" s="81">
        <f>分析係数表!H26</f>
        <v>1.0240897849294056E-2</v>
      </c>
      <c r="O23" s="82">
        <f t="shared" si="4"/>
        <v>0.28442429284481024</v>
      </c>
      <c r="P23" s="76">
        <f>分析係数表!C26</f>
        <v>0.84177658262309296</v>
      </c>
      <c r="Q23" s="82">
        <f t="shared" si="5"/>
        <v>0.2394217092458942</v>
      </c>
      <c r="R23" s="83">
        <v>0.28488163786226067</v>
      </c>
      <c r="S23" s="84">
        <f t="shared" si="6"/>
        <v>0.35888519260224416</v>
      </c>
      <c r="T23" s="85">
        <f>分析係数表!F26</f>
        <v>0.3347664275567348</v>
      </c>
      <c r="U23" s="86">
        <f t="shared" si="7"/>
        <v>0.12014271383046399</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投入係数表!AF24</f>
        <v>1.4987467376417995E-4</v>
      </c>
      <c r="E24" s="77">
        <f t="shared" si="0"/>
        <v>1.4987467376417995E-2</v>
      </c>
      <c r="F24" s="76">
        <f>分析係数表!C27</f>
        <v>0.24324710590252963</v>
      </c>
      <c r="G24" s="77">
        <f t="shared" si="1"/>
        <v>3.6456580641222557E-3</v>
      </c>
      <c r="H24" s="77">
        <v>6.3953569372247358E-3</v>
      </c>
      <c r="I24" s="77">
        <f t="shared" si="2"/>
        <v>6.3953569372247358E-3</v>
      </c>
      <c r="J24" s="76">
        <f>分析係数表!G27</f>
        <v>0.17095686135274277</v>
      </c>
      <c r="K24" s="78">
        <f t="shared" si="3"/>
        <v>1.0933301492184308E-3</v>
      </c>
      <c r="L24" s="79"/>
      <c r="M24" s="80"/>
      <c r="N24" s="81">
        <f>分析係数表!H27</f>
        <v>1.1085370816767366E-2</v>
      </c>
      <c r="O24" s="82">
        <f t="shared" si="4"/>
        <v>0.30787815696246784</v>
      </c>
      <c r="P24" s="76">
        <f>分析係数表!C27</f>
        <v>0.24324710590252963</v>
      </c>
      <c r="Q24" s="82">
        <f t="shared" si="5"/>
        <v>7.489047065172505E-2</v>
      </c>
      <c r="R24" s="83">
        <v>7.6569088405146091E-2</v>
      </c>
      <c r="S24" s="84">
        <f t="shared" si="6"/>
        <v>8.2964445342370824E-2</v>
      </c>
      <c r="T24" s="85">
        <f>分析係数表!F27</f>
        <v>0.32207527072607844</v>
      </c>
      <c r="U24" s="86">
        <f t="shared" si="7"/>
        <v>2.6720796194283022E-2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投入係数表!AF25</f>
        <v>8.9046228584717946E-3</v>
      </c>
      <c r="E25" s="77">
        <f t="shared" si="0"/>
        <v>0.89046228584717946</v>
      </c>
      <c r="F25" s="76">
        <f>分析係数表!C28</f>
        <v>6.4266243880729879E-2</v>
      </c>
      <c r="G25" s="77">
        <f t="shared" si="1"/>
        <v>5.7226666428847037E-2</v>
      </c>
      <c r="H25" s="77">
        <v>7.5492497555457658E-2</v>
      </c>
      <c r="I25" s="77">
        <f t="shared" si="2"/>
        <v>7.5492497555457658E-2</v>
      </c>
      <c r="J25" s="76">
        <f>分析係数表!G28</f>
        <v>0.12485076971410619</v>
      </c>
      <c r="K25" s="78">
        <f t="shared" si="3"/>
        <v>9.4252964274391688E-3</v>
      </c>
      <c r="L25" s="79"/>
      <c r="M25" s="80"/>
      <c r="N25" s="81">
        <f>分析係数表!H28</f>
        <v>2.0224305794696803E-2</v>
      </c>
      <c r="O25" s="82">
        <f t="shared" si="4"/>
        <v>0.56169722211713724</v>
      </c>
      <c r="P25" s="76">
        <f>分析係数表!C28</f>
        <v>6.4266243880729879E-2</v>
      </c>
      <c r="Q25" s="82">
        <f t="shared" si="5"/>
        <v>3.6098170663708441E-2</v>
      </c>
      <c r="R25" s="83">
        <v>4.1468536541454999E-2</v>
      </c>
      <c r="S25" s="84">
        <f t="shared" si="6"/>
        <v>0.11696103409691266</v>
      </c>
      <c r="T25" s="85">
        <f>分析係数表!F28</f>
        <v>0.21344643418158971</v>
      </c>
      <c r="U25" s="86">
        <f t="shared" si="7"/>
        <v>2.496491566617734E-2</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投入係数表!AF26</f>
        <v>2.9509806454947156E-3</v>
      </c>
      <c r="E26" s="77">
        <f t="shared" si="0"/>
        <v>0.29509806454947157</v>
      </c>
      <c r="F26" s="76">
        <f>分析係数表!C29</f>
        <v>0.2704472217012498</v>
      </c>
      <c r="G26" s="77">
        <f t="shared" si="1"/>
        <v>7.9808451686820658E-2</v>
      </c>
      <c r="H26" s="77">
        <v>0.12924368801501096</v>
      </c>
      <c r="I26" s="77">
        <f t="shared" si="2"/>
        <v>0.12924368801501096</v>
      </c>
      <c r="J26" s="76">
        <f>分析係数表!G29</f>
        <v>0.25613918980110767</v>
      </c>
      <c r="K26" s="78">
        <f t="shared" si="3"/>
        <v>3.3104373535072035E-2</v>
      </c>
      <c r="L26" s="79"/>
      <c r="M26" s="80"/>
      <c r="N26" s="81">
        <f>分析係数表!H29</f>
        <v>1.0092978117271389E-2</v>
      </c>
      <c r="O26" s="82">
        <f t="shared" si="4"/>
        <v>0.28031606270742626</v>
      </c>
      <c r="P26" s="76">
        <f>分析係数表!C29</f>
        <v>0.2704472217012498</v>
      </c>
      <c r="Q26" s="82">
        <f t="shared" si="5"/>
        <v>7.5810700357456753E-2</v>
      </c>
      <c r="R26" s="83">
        <v>0.11927321789455436</v>
      </c>
      <c r="S26" s="84">
        <f t="shared" si="6"/>
        <v>0.24851690590956532</v>
      </c>
      <c r="T26" s="85">
        <f>分析係数表!F29</f>
        <v>0.41878853321258142</v>
      </c>
      <c r="U26" s="86">
        <f t="shared" si="7"/>
        <v>0.10407603050439597</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投入係数表!AF27</f>
        <v>5.0595622625907643E-3</v>
      </c>
      <c r="E27" s="77">
        <f t="shared" si="0"/>
        <v>0.50595622625907644</v>
      </c>
      <c r="F27" s="76">
        <f>分析係数表!C30</f>
        <v>1</v>
      </c>
      <c r="G27" s="77">
        <f t="shared" si="1"/>
        <v>0.50595622625907644</v>
      </c>
      <c r="H27" s="77">
        <v>0.61227381121528912</v>
      </c>
      <c r="I27" s="77">
        <f t="shared" si="2"/>
        <v>0.61227381121528912</v>
      </c>
      <c r="J27" s="76">
        <f>分析係数表!G30</f>
        <v>0.34447816919378449</v>
      </c>
      <c r="K27" s="78">
        <f t="shared" si="3"/>
        <v>0.21091496153274364</v>
      </c>
      <c r="L27" s="79"/>
      <c r="M27" s="80"/>
      <c r="N27" s="81">
        <f>分析係数表!H30</f>
        <v>0</v>
      </c>
      <c r="O27" s="82">
        <f t="shared" si="4"/>
        <v>0</v>
      </c>
      <c r="P27" s="76">
        <f>分析係数表!C30</f>
        <v>1</v>
      </c>
      <c r="Q27" s="82">
        <f t="shared" si="5"/>
        <v>0</v>
      </c>
      <c r="R27" s="83">
        <v>0.11250954539073006</v>
      </c>
      <c r="S27" s="84">
        <f t="shared" si="6"/>
        <v>0.72478335660601922</v>
      </c>
      <c r="T27" s="85">
        <f>分析係数表!F30</f>
        <v>0.44033965000872966</v>
      </c>
      <c r="U27" s="86">
        <f t="shared" si="7"/>
        <v>0.3191508495800468</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投入係数表!AF28</f>
        <v>1.2909894312514535E-2</v>
      </c>
      <c r="E28" s="77">
        <f t="shared" si="0"/>
        <v>1.2909894312514536</v>
      </c>
      <c r="F28" s="76">
        <f>分析係数表!C31</f>
        <v>1</v>
      </c>
      <c r="G28" s="77">
        <f t="shared" si="1"/>
        <v>1.2909894312514536</v>
      </c>
      <c r="H28" s="77">
        <v>1.6346059876123933</v>
      </c>
      <c r="I28" s="77">
        <f t="shared" si="2"/>
        <v>1.6346059876123933</v>
      </c>
      <c r="J28" s="76">
        <f>分析係数表!G31</f>
        <v>7.060016576471162E-2</v>
      </c>
      <c r="K28" s="78">
        <f t="shared" si="3"/>
        <v>0.11540345368542511</v>
      </c>
      <c r="L28" s="79"/>
      <c r="M28" s="80"/>
      <c r="N28" s="81">
        <f>分析係数表!H31</f>
        <v>2.2204395329180102E-2</v>
      </c>
      <c r="O28" s="82">
        <f t="shared" si="4"/>
        <v>0.61669099062285904</v>
      </c>
      <c r="P28" s="76">
        <f>分析係数表!C31</f>
        <v>1</v>
      </c>
      <c r="Q28" s="82">
        <f t="shared" si="5"/>
        <v>0.61669099062285904</v>
      </c>
      <c r="R28" s="83">
        <v>0.93715904610865197</v>
      </c>
      <c r="S28" s="84">
        <f t="shared" si="6"/>
        <v>2.5717650337210451</v>
      </c>
      <c r="T28" s="85">
        <f>分析係数表!F31</f>
        <v>0.30864414216761737</v>
      </c>
      <c r="U28" s="86">
        <f t="shared" si="7"/>
        <v>0.79376021268950558</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投入係数表!AF29</f>
        <v>2.1499263546861675E-3</v>
      </c>
      <c r="E29" s="77">
        <f t="shared" si="0"/>
        <v>0.21499263546861674</v>
      </c>
      <c r="F29" s="76">
        <f>分析係数表!C32</f>
        <v>1</v>
      </c>
      <c r="G29" s="77">
        <f t="shared" si="1"/>
        <v>0.21499263546861674</v>
      </c>
      <c r="H29" s="77">
        <v>0.27455719312055882</v>
      </c>
      <c r="I29" s="77">
        <f t="shared" si="2"/>
        <v>0.27455719312055882</v>
      </c>
      <c r="J29" s="76">
        <f>分析係数表!G32</f>
        <v>0.14032153145618437</v>
      </c>
      <c r="K29" s="78">
        <f t="shared" si="3"/>
        <v>3.852628581098818E-2</v>
      </c>
      <c r="L29" s="79"/>
      <c r="M29" s="80"/>
      <c r="N29" s="81">
        <f>分析係数表!H32</f>
        <v>6.2454997965125381E-3</v>
      </c>
      <c r="O29" s="82">
        <f t="shared" si="4"/>
        <v>0.17345860580065614</v>
      </c>
      <c r="P29" s="76">
        <f>分析係数表!C32</f>
        <v>1</v>
      </c>
      <c r="Q29" s="82">
        <f t="shared" si="5"/>
        <v>0.17345860580065614</v>
      </c>
      <c r="R29" s="83">
        <v>0.24613940773296911</v>
      </c>
      <c r="S29" s="84">
        <f t="shared" si="6"/>
        <v>0.52069660085352787</v>
      </c>
      <c r="T29" s="85">
        <f>分析係数表!F32</f>
        <v>0.48266889694266329</v>
      </c>
      <c r="U29" s="86">
        <f t="shared" si="7"/>
        <v>0.25132405397576651</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投入係数表!AF30</f>
        <v>5.6693971420450143E-3</v>
      </c>
      <c r="E30" s="77">
        <f t="shared" si="0"/>
        <v>0.5669397142045014</v>
      </c>
      <c r="F30" s="76">
        <f>分析係数表!C33</f>
        <v>0.77670327534259886</v>
      </c>
      <c r="G30" s="77">
        <f t="shared" si="1"/>
        <v>0.44034393294443314</v>
      </c>
      <c r="H30" s="77">
        <v>0.49723773975269719</v>
      </c>
      <c r="I30" s="77">
        <f t="shared" si="2"/>
        <v>0.49723773975269719</v>
      </c>
      <c r="J30" s="76">
        <f>分析係数表!G33</f>
        <v>0.5074626865671642</v>
      </c>
      <c r="K30" s="78">
        <f t="shared" si="3"/>
        <v>0.25232959927748816</v>
      </c>
      <c r="L30" s="79"/>
      <c r="M30" s="80"/>
      <c r="N30" s="81">
        <f>分析係数表!H33</f>
        <v>9.4934727483329676E-4</v>
      </c>
      <c r="O30" s="82">
        <f t="shared" si="4"/>
        <v>2.6366577548395474E-2</v>
      </c>
      <c r="P30" s="76">
        <f>分析係数表!C33</f>
        <v>0.77670327534259886</v>
      </c>
      <c r="Q30" s="82">
        <f t="shared" si="5"/>
        <v>2.0479007141413395E-2</v>
      </c>
      <c r="R30" s="83">
        <v>8.2703882815596819E-2</v>
      </c>
      <c r="S30" s="84">
        <f t="shared" si="6"/>
        <v>0.57994162256829407</v>
      </c>
      <c r="T30" s="85">
        <f>分析係数表!F33</f>
        <v>0.6450384062948854</v>
      </c>
      <c r="U30" s="86">
        <f t="shared" si="7"/>
        <v>0.37408461996552234</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投入係数表!AF31</f>
        <v>1.0630765652859246E-2</v>
      </c>
      <c r="E31" s="77">
        <f t="shared" si="0"/>
        <v>1.0630765652859246</v>
      </c>
      <c r="F31" s="76">
        <f>分析係数表!C34</f>
        <v>0.47532743082063433</v>
      </c>
      <c r="G31" s="77">
        <f t="shared" si="1"/>
        <v>0.50530945254298287</v>
      </c>
      <c r="H31" s="77">
        <v>0.7146020169429661</v>
      </c>
      <c r="I31" s="77">
        <f t="shared" si="2"/>
        <v>0.7146020169429661</v>
      </c>
      <c r="J31" s="76">
        <f>分析係数表!G34</f>
        <v>0.42481134980523871</v>
      </c>
      <c r="K31" s="78">
        <f t="shared" si="3"/>
        <v>0.30357104739108748</v>
      </c>
      <c r="L31" s="79"/>
      <c r="M31" s="80"/>
      <c r="N31" s="81">
        <f>分析係数表!H34</f>
        <v>0.15685204896221394</v>
      </c>
      <c r="O31" s="82">
        <f t="shared" si="4"/>
        <v>4.3563107223467288</v>
      </c>
      <c r="P31" s="76">
        <f>分析係数表!C34</f>
        <v>0.47532743082063433</v>
      </c>
      <c r="Q31" s="82">
        <f t="shared" si="5"/>
        <v>2.0706739835094523</v>
      </c>
      <c r="R31" s="83">
        <v>2.2957358899403424</v>
      </c>
      <c r="S31" s="84">
        <f t="shared" si="6"/>
        <v>3.0103379068833087</v>
      </c>
      <c r="T31" s="85">
        <f>分析係数表!F34</f>
        <v>0.69928666893120972</v>
      </c>
      <c r="U31" s="86">
        <f t="shared" si="7"/>
        <v>2.1050891672617791</v>
      </c>
      <c r="V31" s="87">
        <f>分析係数表!D34</f>
        <v>0.17669785175285158</v>
      </c>
      <c r="W31" s="88">
        <f t="shared" si="8"/>
        <v>1</v>
      </c>
      <c r="X31" s="76">
        <f>分析係数表!E34</f>
        <v>0.12938371624217065</v>
      </c>
      <c r="Y31" s="89">
        <f t="shared" si="9"/>
        <v>0</v>
      </c>
    </row>
    <row r="32" spans="1:25" x14ac:dyDescent="0.2">
      <c r="A32" s="6" t="s">
        <v>20</v>
      </c>
      <c r="B32" s="5" t="s">
        <v>37</v>
      </c>
      <c r="C32" s="90"/>
      <c r="D32" s="76">
        <f>投入係数表!AF32</f>
        <v>1.7307940773663402E-2</v>
      </c>
      <c r="E32" s="77">
        <f t="shared" si="0"/>
        <v>1.7307940773663402</v>
      </c>
      <c r="F32" s="76">
        <f>分析係数表!C35</f>
        <v>0.95011559485855634</v>
      </c>
      <c r="G32" s="77">
        <f t="shared" si="1"/>
        <v>1.6444544443945865</v>
      </c>
      <c r="H32" s="77">
        <v>2.1019648950372494</v>
      </c>
      <c r="I32" s="77">
        <f t="shared" si="2"/>
        <v>2.1019648950372494</v>
      </c>
      <c r="J32" s="76">
        <f>分析係数表!G35</f>
        <v>0.31372249083859299</v>
      </c>
      <c r="K32" s="78">
        <f t="shared" si="3"/>
        <v>0.65943366252636759</v>
      </c>
      <c r="L32" s="79"/>
      <c r="M32" s="80"/>
      <c r="N32" s="81">
        <f>分析係数表!H35</f>
        <v>5.8597345271264437E-2</v>
      </c>
      <c r="O32" s="82">
        <f t="shared" si="4"/>
        <v>1.6274460244236748</v>
      </c>
      <c r="P32" s="76">
        <f>分析係数表!C35</f>
        <v>0.95011559485855634</v>
      </c>
      <c r="Q32" s="82">
        <f t="shared" si="5"/>
        <v>1.5462618475954923</v>
      </c>
      <c r="R32" s="83">
        <v>2.1880988560424823</v>
      </c>
      <c r="S32" s="84">
        <f t="shared" si="6"/>
        <v>4.2900637510797317</v>
      </c>
      <c r="T32" s="85">
        <f>分析係数表!F35</f>
        <v>0.64312744830705182</v>
      </c>
      <c r="U32" s="86">
        <f t="shared" si="7"/>
        <v>2.7590577533064868</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投入係数表!AF33</f>
        <v>1.8558619085764491E-2</v>
      </c>
      <c r="E33" s="77">
        <f t="shared" si="0"/>
        <v>1.8558619085764492</v>
      </c>
      <c r="F33" s="76">
        <f>分析係数表!C36</f>
        <v>0.97036286861890209</v>
      </c>
      <c r="G33" s="77">
        <f t="shared" si="1"/>
        <v>1.8008594853667939</v>
      </c>
      <c r="H33" s="77">
        <v>2.0721279416702445</v>
      </c>
      <c r="I33" s="77">
        <f t="shared" si="2"/>
        <v>2.0721279416702445</v>
      </c>
      <c r="J33" s="76">
        <f>分析係数表!G36</f>
        <v>5.6132677862763138E-2</v>
      </c>
      <c r="K33" s="78">
        <f t="shared" si="3"/>
        <v>0.11631409024020628</v>
      </c>
      <c r="L33" s="79"/>
      <c r="M33" s="80"/>
      <c r="N33" s="81">
        <f>分析係数表!H36</f>
        <v>0.19400338102244624</v>
      </c>
      <c r="O33" s="82">
        <f t="shared" si="4"/>
        <v>5.3881285868519111</v>
      </c>
      <c r="P33" s="76">
        <f>分析係数表!C36</f>
        <v>0.97036286861890209</v>
      </c>
      <c r="Q33" s="82">
        <f t="shared" si="5"/>
        <v>5.2284399120251317</v>
      </c>
      <c r="R33" s="83">
        <v>5.5787681900706918</v>
      </c>
      <c r="S33" s="84">
        <f t="shared" si="6"/>
        <v>7.6508961317409359</v>
      </c>
      <c r="T33" s="85">
        <f>分析係数表!F36</f>
        <v>0.84161253999423258</v>
      </c>
      <c r="U33" s="86">
        <f t="shared" si="7"/>
        <v>6.4390901266665379</v>
      </c>
      <c r="V33" s="87">
        <f>分析係数表!D36</f>
        <v>1.6938329923238536E-2</v>
      </c>
      <c r="W33" s="88">
        <f t="shared" si="8"/>
        <v>0</v>
      </c>
      <c r="X33" s="76">
        <f>分析係数表!E36</f>
        <v>8.2700520439970889E-3</v>
      </c>
      <c r="Y33" s="89">
        <f t="shared" si="9"/>
        <v>0</v>
      </c>
    </row>
    <row r="34" spans="1:25" x14ac:dyDescent="0.2">
      <c r="A34" s="6" t="s">
        <v>22</v>
      </c>
      <c r="B34" s="5" t="s">
        <v>378</v>
      </c>
      <c r="C34" s="75">
        <f>最終需要_まとめ!C35</f>
        <v>100</v>
      </c>
      <c r="D34" s="76">
        <f>投入係数表!AF34</f>
        <v>9.5547688570764108E-2</v>
      </c>
      <c r="E34" s="77">
        <f t="shared" si="0"/>
        <v>9.5547688570764109</v>
      </c>
      <c r="F34" s="76">
        <f>分析係数表!C37</f>
        <v>0.51412455642849397</v>
      </c>
      <c r="G34" s="77">
        <f t="shared" si="1"/>
        <v>4.9123413004211978</v>
      </c>
      <c r="H34" s="77">
        <v>5.3579824510612513</v>
      </c>
      <c r="I34" s="77">
        <f t="shared" si="2"/>
        <v>105.35798245106125</v>
      </c>
      <c r="J34" s="76">
        <f>分析係数表!G37</f>
        <v>0.38383420760226361</v>
      </c>
      <c r="K34" s="78">
        <f t="shared" si="3"/>
        <v>40.439997708676287</v>
      </c>
      <c r="L34" s="79"/>
      <c r="M34" s="80"/>
      <c r="N34" s="81">
        <f>分析係数表!H37</f>
        <v>4.7982343549447456E-2</v>
      </c>
      <c r="O34" s="82">
        <f t="shared" si="4"/>
        <v>1.3326316045647402</v>
      </c>
      <c r="P34" s="76">
        <f>分析係数表!C37</f>
        <v>0.51412455642849397</v>
      </c>
      <c r="Q34" s="82">
        <f t="shared" si="5"/>
        <v>0.68513863257943919</v>
      </c>
      <c r="R34" s="83">
        <v>0.90038514718159213</v>
      </c>
      <c r="S34" s="84">
        <f t="shared" si="6"/>
        <v>106.25836759824284</v>
      </c>
      <c r="T34" s="85">
        <f>分析係数表!F37</f>
        <v>0.64874544561874981</v>
      </c>
      <c r="U34" s="86">
        <f t="shared" si="7"/>
        <v>68.934632038242981</v>
      </c>
      <c r="V34" s="87">
        <f>分析係数表!D37</f>
        <v>8.4854905811519679E-2</v>
      </c>
      <c r="W34" s="88">
        <f t="shared" si="8"/>
        <v>9</v>
      </c>
      <c r="X34" s="76">
        <f>分析係数表!E37</f>
        <v>7.6870203364428027E-2</v>
      </c>
      <c r="Y34" s="89">
        <f t="shared" si="9"/>
        <v>8</v>
      </c>
    </row>
    <row r="35" spans="1:25" x14ac:dyDescent="0.2">
      <c r="A35" s="6" t="s">
        <v>23</v>
      </c>
      <c r="B35" s="5" t="s">
        <v>194</v>
      </c>
      <c r="C35" s="90"/>
      <c r="D35" s="76">
        <f>投入係数表!AF35</f>
        <v>1.2026150546525749E-2</v>
      </c>
      <c r="E35" s="77">
        <f t="shared" si="0"/>
        <v>1.2026150546525749</v>
      </c>
      <c r="F35" s="76">
        <f>分析係数表!C38</f>
        <v>0.46043954090550876</v>
      </c>
      <c r="G35" s="77">
        <f t="shared" si="1"/>
        <v>0.55373152365028488</v>
      </c>
      <c r="H35" s="77">
        <v>0.87050635115112507</v>
      </c>
      <c r="I35" s="77">
        <f t="shared" si="2"/>
        <v>0.87050635115112507</v>
      </c>
      <c r="J35" s="76">
        <f>分析係数表!G38</f>
        <v>0.15768289971091839</v>
      </c>
      <c r="K35" s="78">
        <f t="shared" si="3"/>
        <v>0.13726396566628035</v>
      </c>
      <c r="L35" s="79"/>
      <c r="M35" s="80"/>
      <c r="N35" s="81">
        <f>分析係数表!H38</f>
        <v>4.3205084055974702E-2</v>
      </c>
      <c r="O35" s="82">
        <f t="shared" si="4"/>
        <v>1.1999509867944136</v>
      </c>
      <c r="P35" s="76">
        <f>分析係数表!C38</f>
        <v>0.46043954090550876</v>
      </c>
      <c r="Q35" s="82">
        <f t="shared" si="5"/>
        <v>0.552504881468732</v>
      </c>
      <c r="R35" s="83">
        <v>0.82891211366720452</v>
      </c>
      <c r="S35" s="84">
        <f t="shared" si="6"/>
        <v>1.6994184648183297</v>
      </c>
      <c r="T35" s="85">
        <f>分析係数表!F38</f>
        <v>0.51649988881476538</v>
      </c>
      <c r="U35" s="86">
        <f t="shared" si="7"/>
        <v>0.87774944812842659</v>
      </c>
      <c r="V35" s="87">
        <f>分析係数表!D38</f>
        <v>3.1020680453635756E-2</v>
      </c>
      <c r="W35" s="88">
        <f t="shared" si="8"/>
        <v>0</v>
      </c>
      <c r="X35" s="76">
        <f>分析係数表!E38</f>
        <v>3.396708917055815E-2</v>
      </c>
      <c r="Y35" s="89">
        <f t="shared" si="9"/>
        <v>0</v>
      </c>
    </row>
    <row r="36" spans="1:25" x14ac:dyDescent="0.2">
      <c r="A36" s="6" t="s">
        <v>24</v>
      </c>
      <c r="B36" s="5" t="s">
        <v>39</v>
      </c>
      <c r="C36" s="90"/>
      <c r="D36" s="76">
        <f>投入係数表!AF36</f>
        <v>0</v>
      </c>
      <c r="E36" s="77">
        <f t="shared" si="0"/>
        <v>0</v>
      </c>
      <c r="F36" s="76">
        <f>分析係数表!C39</f>
        <v>1</v>
      </c>
      <c r="G36" s="77">
        <f t="shared" si="1"/>
        <v>0</v>
      </c>
      <c r="H36" s="77">
        <v>0.12065063590000197</v>
      </c>
      <c r="I36" s="77">
        <f t="shared" si="2"/>
        <v>0.12065063590000197</v>
      </c>
      <c r="J36" s="76">
        <f>分析係数表!G39</f>
        <v>0.35257837611217219</v>
      </c>
      <c r="K36" s="78">
        <f t="shared" si="3"/>
        <v>4.2538805282523635E-2</v>
      </c>
      <c r="L36" s="79"/>
      <c r="M36" s="80"/>
      <c r="N36" s="81">
        <f>分析係数表!H39</f>
        <v>3.7864320821463233E-3</v>
      </c>
      <c r="O36" s="82">
        <f t="shared" si="4"/>
        <v>0.10516199685007198</v>
      </c>
      <c r="P36" s="76">
        <f>分析係数表!C39</f>
        <v>1</v>
      </c>
      <c r="Q36" s="82">
        <f t="shared" si="5"/>
        <v>0.10516199685007198</v>
      </c>
      <c r="R36" s="83">
        <v>0.16491217119303678</v>
      </c>
      <c r="S36" s="84">
        <f t="shared" si="6"/>
        <v>0.28556280709303872</v>
      </c>
      <c r="T36" s="85">
        <f>分析係数表!F39</f>
        <v>0.70335864349932453</v>
      </c>
      <c r="U36" s="86">
        <f t="shared" si="7"/>
        <v>0.200853068630819</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投入係数表!AF37</f>
        <v>1.131812191529497E-3</v>
      </c>
      <c r="E37" s="77">
        <f t="shared" si="0"/>
        <v>0.11318121915294969</v>
      </c>
      <c r="F37" s="76">
        <f>分析係数表!C40</f>
        <v>0.88524546011567695</v>
      </c>
      <c r="G37" s="77">
        <f t="shared" si="1"/>
        <v>0.10019316042550622</v>
      </c>
      <c r="H37" s="77">
        <v>0.11110908797329805</v>
      </c>
      <c r="I37" s="77">
        <f t="shared" si="2"/>
        <v>0.11110908797329805</v>
      </c>
      <c r="J37" s="76">
        <f>分析係数表!G40</f>
        <v>0.51249383412021698</v>
      </c>
      <c r="K37" s="78">
        <f t="shared" si="3"/>
        <v>5.6942722501036006E-2</v>
      </c>
      <c r="L37" s="79"/>
      <c r="M37" s="80"/>
      <c r="N37" s="81">
        <f>分析係数表!H40</f>
        <v>3.2436684093541619E-2</v>
      </c>
      <c r="O37" s="82">
        <f t="shared" si="4"/>
        <v>0.90087618012633996</v>
      </c>
      <c r="P37" s="76">
        <f>分析係数表!C40</f>
        <v>0.88524546011567695</v>
      </c>
      <c r="Q37" s="82">
        <f t="shared" si="5"/>
        <v>0.7974965485831953</v>
      </c>
      <c r="R37" s="83">
        <v>0.80364702430945123</v>
      </c>
      <c r="S37" s="84">
        <f t="shared" si="6"/>
        <v>0.91475611228274922</v>
      </c>
      <c r="T37" s="85">
        <f>分析係数表!F40</f>
        <v>0.70839968994433089</v>
      </c>
      <c r="U37" s="86">
        <f t="shared" si="7"/>
        <v>0.6480129463157811</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投入係数表!AF38</f>
        <v>8.3206284400113694E-4</v>
      </c>
      <c r="E38" s="77">
        <f t="shared" si="0"/>
        <v>8.3206284400113698E-2</v>
      </c>
      <c r="F38" s="76">
        <f>分析係数表!C41</f>
        <v>0.76732784646536523</v>
      </c>
      <c r="G38" s="77">
        <f t="shared" si="1"/>
        <v>6.3846499021123951E-2</v>
      </c>
      <c r="H38" s="77">
        <v>7.0507590096223496E-2</v>
      </c>
      <c r="I38" s="77">
        <f t="shared" si="2"/>
        <v>7.0507590096223496E-2</v>
      </c>
      <c r="J38" s="76">
        <f>分析係数表!G41</f>
        <v>0.44330293713737212</v>
      </c>
      <c r="K38" s="78">
        <f t="shared" si="3"/>
        <v>3.1256221780133764E-2</v>
      </c>
      <c r="L38" s="79"/>
      <c r="M38" s="80"/>
      <c r="N38" s="81">
        <f>分析係数表!H41</f>
        <v>5.3196318442225214E-2</v>
      </c>
      <c r="O38" s="82">
        <f t="shared" si="4"/>
        <v>1.4774412827406764</v>
      </c>
      <c r="P38" s="76">
        <f>分析係数表!C41</f>
        <v>0.76732784646536523</v>
      </c>
      <c r="Q38" s="82">
        <f t="shared" si="5"/>
        <v>1.13368183776443</v>
      </c>
      <c r="R38" s="83">
        <v>1.1544626386873591</v>
      </c>
      <c r="S38" s="84">
        <f t="shared" si="6"/>
        <v>1.2249702287835826</v>
      </c>
      <c r="T38" s="85">
        <f>分析係数表!F41</f>
        <v>0.5479013319521201</v>
      </c>
      <c r="U38" s="86">
        <f t="shared" si="7"/>
        <v>0.67116281995221816</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投入係数表!AF39</f>
        <v>1.4574020000516809E-3</v>
      </c>
      <c r="E39" s="77">
        <f>$C$34*D39</f>
        <v>0.14574020000516807</v>
      </c>
      <c r="F39" s="76">
        <f>分析係数表!C42</f>
        <v>0.61896115066660296</v>
      </c>
      <c r="G39" s="77">
        <f>E39*F39</f>
        <v>9.0207521893579681E-2</v>
      </c>
      <c r="H39" s="77">
        <v>0.11071024992481879</v>
      </c>
      <c r="I39" s="77">
        <f>C39+H39</f>
        <v>0.11071024992481879</v>
      </c>
      <c r="J39" s="76">
        <f>分析係数表!G42</f>
        <v>0.48521299417713759</v>
      </c>
      <c r="K39" s="78">
        <f>I39*J39</f>
        <v>5.3718051852120544E-2</v>
      </c>
      <c r="L39" s="79"/>
      <c r="M39" s="80"/>
      <c r="N39" s="81">
        <f>分析係数表!H42</f>
        <v>1.2030804871176784E-2</v>
      </c>
      <c r="O39" s="82">
        <f t="shared" si="4"/>
        <v>0.33413605117389555</v>
      </c>
      <c r="P39" s="76">
        <f>分析係数表!C42</f>
        <v>0.61896115066660296</v>
      </c>
      <c r="Q39" s="82">
        <f>O39*P39</f>
        <v>0.20681723471378932</v>
      </c>
      <c r="R39" s="83">
        <v>0.2234403001377277</v>
      </c>
      <c r="S39" s="84">
        <f>I39+R39</f>
        <v>0.33415055006254646</v>
      </c>
      <c r="T39" s="85">
        <f>分析係数表!F42</f>
        <v>0.55654305853509045</v>
      </c>
      <c r="U39" s="86">
        <f>S39*T39</f>
        <v>0.18596916914299247</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投入係数表!AF40</f>
        <v>6.589317553425153E-2</v>
      </c>
      <c r="E40" s="77">
        <f>$C$34*D40</f>
        <v>6.5893175534251531</v>
      </c>
      <c r="F40" s="76">
        <f>分析係数表!C43</f>
        <v>0.5789580681381028</v>
      </c>
      <c r="G40" s="77">
        <f>E40*F40</f>
        <v>3.8149385610795168</v>
      </c>
      <c r="H40" s="77">
        <v>4.8578686604745318</v>
      </c>
      <c r="I40" s="77">
        <f>C40+H40</f>
        <v>4.8578686604745318</v>
      </c>
      <c r="J40" s="76">
        <f>分析係数表!G43</f>
        <v>0.34272082878953108</v>
      </c>
      <c r="K40" s="78">
        <f>I40*J40</f>
        <v>1.6648927734685208</v>
      </c>
      <c r="L40" s="79"/>
      <c r="M40" s="80"/>
      <c r="N40" s="81">
        <f>分析係数表!H43</f>
        <v>3.3445512318817892E-2</v>
      </c>
      <c r="O40" s="82">
        <f t="shared" si="4"/>
        <v>0.92889474439664654</v>
      </c>
      <c r="P40" s="76">
        <f>分析係数表!C43</f>
        <v>0.5789580681381028</v>
      </c>
      <c r="Q40" s="82">
        <f>O40*P40</f>
        <v>0.53779110671951924</v>
      </c>
      <c r="R40" s="83">
        <v>1.3005674559939353</v>
      </c>
      <c r="S40" s="84">
        <f>I40+R40</f>
        <v>6.1584361164684669</v>
      </c>
      <c r="T40" s="85">
        <f>分析係数表!F43</f>
        <v>0.5990685205379862</v>
      </c>
      <c r="U40" s="86">
        <f>S40*T40</f>
        <v>3.6893252131204659</v>
      </c>
      <c r="V40" s="87">
        <f>分析係数表!D43</f>
        <v>0.10839694656488549</v>
      </c>
      <c r="W40" s="88">
        <f>ROUND(S40*V40,0)</f>
        <v>1</v>
      </c>
      <c r="X40" s="76">
        <f>分析係数表!E43</f>
        <v>8.9508360596146849E-2</v>
      </c>
      <c r="Y40" s="89">
        <f>ROUND(S40*X40,0)</f>
        <v>1</v>
      </c>
    </row>
    <row r="41" spans="1:25" x14ac:dyDescent="0.2">
      <c r="A41" s="6" t="s">
        <v>341</v>
      </c>
      <c r="B41" s="5" t="s">
        <v>42</v>
      </c>
      <c r="C41" s="90"/>
      <c r="D41" s="76">
        <f>投入係数表!AF41</f>
        <v>7.6487764541719426E-4</v>
      </c>
      <c r="E41" s="77">
        <f>$C$34*D41</f>
        <v>7.6487764541719433E-2</v>
      </c>
      <c r="F41" s="76">
        <f>分析係数表!C44</f>
        <v>0.63630612597919289</v>
      </c>
      <c r="G41" s="77">
        <f>E41*F41</f>
        <v>4.8669633140350166E-2</v>
      </c>
      <c r="H41" s="77">
        <v>6.1255185742868049E-2</v>
      </c>
      <c r="I41" s="77">
        <f>C41+H41</f>
        <v>6.1255185742868049E-2</v>
      </c>
      <c r="J41" s="76">
        <f>分析係数表!G44</f>
        <v>0.27264053101016389</v>
      </c>
      <c r="K41" s="78">
        <f>I41*J41</f>
        <v>1.6700646368061765E-2</v>
      </c>
      <c r="L41" s="79"/>
      <c r="M41" s="80"/>
      <c r="N41" s="81">
        <f>分析係数表!H44</f>
        <v>0.11349043608928404</v>
      </c>
      <c r="O41" s="82">
        <f t="shared" si="4"/>
        <v>3.1520124020736024</v>
      </c>
      <c r="P41" s="76">
        <f>分析係数表!C44</f>
        <v>0.63630612597919289</v>
      </c>
      <c r="Q41" s="82">
        <f>O41*P41</f>
        <v>2.0056448006018242</v>
      </c>
      <c r="R41" s="83">
        <v>2.0449993088188383</v>
      </c>
      <c r="S41" s="84">
        <f>I41+R41</f>
        <v>2.1062544945617065</v>
      </c>
      <c r="T41" s="85">
        <f>分析係数表!F44</f>
        <v>0.52896909354905619</v>
      </c>
      <c r="U41" s="86">
        <f>S41*T41</f>
        <v>1.1141435307719314</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投入係数表!AF42</f>
        <v>2.4186671490219387E-3</v>
      </c>
      <c r="E42" s="77">
        <f>$C$34*D42</f>
        <v>0.24186671490219386</v>
      </c>
      <c r="F42" s="76">
        <f>分析係数表!C45</f>
        <v>1</v>
      </c>
      <c r="G42" s="77">
        <f>E42*F42</f>
        <v>0.24186671490219386</v>
      </c>
      <c r="H42" s="77">
        <v>0.28407297822820232</v>
      </c>
      <c r="I42" s="77">
        <f>C42+H42</f>
        <v>0.28407297822820232</v>
      </c>
      <c r="J42" s="76">
        <f>分析係数表!G45</f>
        <v>0</v>
      </c>
      <c r="K42" s="78">
        <f>I42*J42</f>
        <v>0</v>
      </c>
      <c r="L42" s="79"/>
      <c r="M42" s="80"/>
      <c r="N42" s="81">
        <f>分析係数表!H45</f>
        <v>0</v>
      </c>
      <c r="O42" s="82">
        <f t="shared" si="4"/>
        <v>0</v>
      </c>
      <c r="P42" s="76">
        <f>分析係数表!C45</f>
        <v>1</v>
      </c>
      <c r="Q42" s="82">
        <f>O42*P42</f>
        <v>0</v>
      </c>
      <c r="R42" s="83">
        <v>3.9625922107362835E-2</v>
      </c>
      <c r="S42" s="84">
        <f>I42+R42</f>
        <v>0.32369890033556514</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1.3008088064291067E-2</v>
      </c>
      <c r="E43" s="77">
        <f>$C$34*D43</f>
        <v>1.3008088064291066</v>
      </c>
      <c r="F43" s="76">
        <f>分析係数表!C46</f>
        <v>0.4351527731358511</v>
      </c>
      <c r="G43" s="77">
        <f>E43*F43</f>
        <v>0.5660505594371622</v>
      </c>
      <c r="H43" s="77">
        <v>0.63630955453493909</v>
      </c>
      <c r="I43" s="77">
        <f>C43+H43</f>
        <v>0.63630955453493909</v>
      </c>
      <c r="J43" s="76">
        <f>分析係数表!G46</f>
        <v>9.2768120033880526E-3</v>
      </c>
      <c r="K43" s="78">
        <f>I43*J43</f>
        <v>5.9029241133802274E-3</v>
      </c>
      <c r="L43" s="79"/>
      <c r="M43" s="80"/>
      <c r="N43" s="81">
        <f>分析係数表!H46</f>
        <v>2.189916413611746E-2</v>
      </c>
      <c r="O43" s="82">
        <f t="shared" si="4"/>
        <v>0.60821369033936834</v>
      </c>
      <c r="P43" s="76">
        <f>分析係数表!C46</f>
        <v>0.4351527731358511</v>
      </c>
      <c r="Q43" s="82">
        <f>O43*P43</f>
        <v>0.26466587401036595</v>
      </c>
      <c r="R43" s="83">
        <v>0.3151214789374871</v>
      </c>
      <c r="S43" s="84">
        <f>I43+R43</f>
        <v>0.95143103347242619</v>
      </c>
      <c r="T43" s="85">
        <f>分析係数表!F46</f>
        <v>0.31347557778405194</v>
      </c>
      <c r="U43" s="86">
        <f>S43*T43</f>
        <v>0.29825039293944644</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投入係数表!AF44</f>
        <v>0.3307527326287501</v>
      </c>
      <c r="E44" s="91">
        <f>SUM(E5:E43)</f>
        <v>33.075273262875015</v>
      </c>
      <c r="F44" s="92">
        <f>分析係数表!C47</f>
        <v>0.50215200620282352</v>
      </c>
      <c r="G44" s="91">
        <f>SUM(G5:G43)</f>
        <v>17.370188946352297</v>
      </c>
      <c r="H44" s="91">
        <f>SUM(H5:H43)</f>
        <v>21.300825833494617</v>
      </c>
      <c r="I44" s="91">
        <f>SUM(I5:I43)</f>
        <v>121.30082583349461</v>
      </c>
      <c r="J44" s="92">
        <f>分析係数表!G47</f>
        <v>0.20854392305328981</v>
      </c>
      <c r="K44" s="93">
        <f>SUM(K5:K43)</f>
        <v>44.272116889649936</v>
      </c>
      <c r="L44" s="94">
        <f>最終需要_まとめ!$L$33</f>
        <v>0.62733333333333341</v>
      </c>
      <c r="M44" s="91">
        <f>K44*L44</f>
        <v>27.773374662107063</v>
      </c>
      <c r="N44" s="95">
        <f>分析係数表!H47</f>
        <v>1</v>
      </c>
      <c r="O44" s="96">
        <f>SUM(O5:O43)</f>
        <v>27.773374662107063</v>
      </c>
      <c r="P44" s="92">
        <f>分析係数表!C47</f>
        <v>0.50215200620282352</v>
      </c>
      <c r="Q44" s="96">
        <f>SUM(Q5:Q43)</f>
        <v>16.690528269818063</v>
      </c>
      <c r="R44" s="91">
        <f>SUM(R5:R43)</f>
        <v>20.216934286005475</v>
      </c>
      <c r="S44" s="97">
        <f>SUM(S5:S43)</f>
        <v>141.51776011950011</v>
      </c>
      <c r="T44" s="98">
        <f>分析係数表!F47</f>
        <v>0.44541069554230517</v>
      </c>
      <c r="U44" s="99">
        <f>SUM(U5:U43)</f>
        <v>90.311791665117227</v>
      </c>
      <c r="V44" s="100">
        <f>分析係数表!D47</f>
        <v>5.4742347785855433E-2</v>
      </c>
      <c r="W44" s="101">
        <f>SUM(W5:W43)</f>
        <v>11</v>
      </c>
      <c r="X44" s="92">
        <f>分析係数表!E47</f>
        <v>4.5721861365849166E-2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290</v>
      </c>
      <c r="S2" s="3" t="s">
        <v>153</v>
      </c>
      <c r="U2" s="64" t="s">
        <v>210</v>
      </c>
      <c r="W2" s="3" t="s">
        <v>130</v>
      </c>
      <c r="Y2" s="3" t="s">
        <v>154</v>
      </c>
    </row>
    <row r="3" spans="1:25" ht="44" x14ac:dyDescent="0.2">
      <c r="B3" s="65"/>
      <c r="C3" s="66" t="s">
        <v>228</v>
      </c>
      <c r="D3" s="66" t="s">
        <v>232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8.4659786601364306E-2</v>
      </c>
      <c r="G5" s="77">
        <f t="shared" ref="G5:G38" si="1">E5*F5</f>
        <v>0</v>
      </c>
      <c r="H5" s="77">
        <f t="array" ref="H5:H43">MMULT(逆行列係数!C5:AO43,'31'!G5:G43)</f>
        <v>1.0549748318948184E-3</v>
      </c>
      <c r="I5" s="77">
        <f t="shared" ref="I5:I38" si="2">C5+H5</f>
        <v>1.0549748318948184E-3</v>
      </c>
      <c r="J5" s="76">
        <f>分析係数表!G8</f>
        <v>0.11977611940298508</v>
      </c>
      <c r="K5" s="78">
        <f t="shared" ref="K5:K38" si="3">I5*J5</f>
        <v>1.2636079143217788E-4</v>
      </c>
      <c r="L5" s="79" t="s">
        <v>188</v>
      </c>
      <c r="M5" s="80" t="s">
        <v>188</v>
      </c>
      <c r="N5" s="81">
        <f>分析係数表!H8</f>
        <v>1.0788748708637261E-2</v>
      </c>
      <c r="O5" s="82">
        <f t="shared" ref="O5:O43" si="4">$M$44*N5</f>
        <v>0.16063742908680179</v>
      </c>
      <c r="P5" s="76">
        <f>分析係数表!C8</f>
        <v>8.4659786601364306E-2</v>
      </c>
      <c r="Q5" s="82">
        <f t="shared" ref="Q5:Q38" si="5">O5*P5</f>
        <v>1.3599530466680431E-2</v>
      </c>
      <c r="R5" s="83">
        <f t="array" ref="R5:R43">MMULT(逆行列係数!C5:AO43,'31'!Q5:Q43)</f>
        <v>1.7655343287227575E-2</v>
      </c>
      <c r="S5" s="84">
        <f t="shared" ref="S5:S38" si="6">I5+R5</f>
        <v>1.8710318119122393E-2</v>
      </c>
      <c r="T5" s="85">
        <f>分析係数表!F8</f>
        <v>0.4513681592039801</v>
      </c>
      <c r="U5" s="86">
        <f t="shared" ref="U5:U38" si="7">S5*T5</f>
        <v>8.4452418475491498E-3</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投入係数表!AG6</f>
        <v>0</v>
      </c>
      <c r="E6" s="77">
        <f t="shared" si="0"/>
        <v>0</v>
      </c>
      <c r="F6" s="76">
        <f>分析係数表!C9</f>
        <v>0.31916038751345532</v>
      </c>
      <c r="G6" s="77">
        <f t="shared" si="1"/>
        <v>0</v>
      </c>
      <c r="H6" s="77">
        <v>7.7111310989170416E-4</v>
      </c>
      <c r="I6" s="77">
        <f t="shared" si="2"/>
        <v>7.7111310989170416E-4</v>
      </c>
      <c r="J6" s="76">
        <f>分析係数表!G9</f>
        <v>0.24726134585289514</v>
      </c>
      <c r="K6" s="78">
        <f t="shared" si="3"/>
        <v>1.906664653566342E-4</v>
      </c>
      <c r="L6" s="79"/>
      <c r="M6" s="80"/>
      <c r="N6" s="81">
        <f>分析係数表!H9</f>
        <v>5.7211282597126128E-4</v>
      </c>
      <c r="O6" s="82">
        <f t="shared" si="4"/>
        <v>8.5183867002141516E-3</v>
      </c>
      <c r="P6" s="76">
        <f>分析係数表!C9</f>
        <v>0.31916038751345532</v>
      </c>
      <c r="Q6" s="82">
        <f t="shared" si="5"/>
        <v>2.7187316002298127E-3</v>
      </c>
      <c r="R6" s="83">
        <v>3.3043807975947268E-3</v>
      </c>
      <c r="S6" s="84">
        <f t="shared" si="6"/>
        <v>4.075493907486431E-3</v>
      </c>
      <c r="T6" s="85">
        <f>分析係数表!F9</f>
        <v>0.67449139280125192</v>
      </c>
      <c r="U6" s="86">
        <f t="shared" si="7"/>
        <v>2.7488855620135394E-3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投入係数表!AG7</f>
        <v>0</v>
      </c>
      <c r="E7" s="77">
        <f t="shared" si="0"/>
        <v>0</v>
      </c>
      <c r="F7" s="76">
        <f>分析係数表!C10</f>
        <v>0.62166360683519284</v>
      </c>
      <c r="G7" s="77">
        <f t="shared" si="1"/>
        <v>0</v>
      </c>
      <c r="H7" s="77">
        <v>2.6995480600317369E-3</v>
      </c>
      <c r="I7" s="77">
        <f t="shared" si="2"/>
        <v>2.6995480600317369E-3</v>
      </c>
      <c r="J7" s="76">
        <f>分析係数表!G10</f>
        <v>0.1793598233995585</v>
      </c>
      <c r="K7" s="78">
        <f t="shared" si="3"/>
        <v>4.8419046330591307E-4</v>
      </c>
      <c r="L7" s="79"/>
      <c r="M7" s="80"/>
      <c r="N7" s="81">
        <f>分析係数表!H10</f>
        <v>1.0737876843126819E-3</v>
      </c>
      <c r="O7" s="82">
        <f t="shared" si="4"/>
        <v>1.598799802010098E-2</v>
      </c>
      <c r="P7" s="76">
        <f>分析係数表!C10</f>
        <v>0.62166360683519284</v>
      </c>
      <c r="Q7" s="82">
        <f t="shared" si="5"/>
        <v>9.9391565152498976E-3</v>
      </c>
      <c r="R7" s="83">
        <v>1.5715733853797528E-2</v>
      </c>
      <c r="S7" s="84">
        <f t="shared" si="6"/>
        <v>1.8415281913829264E-2</v>
      </c>
      <c r="T7" s="85">
        <f>分析係数表!F10</f>
        <v>0.51894775570272256</v>
      </c>
      <c r="U7" s="86">
        <f t="shared" si="7"/>
        <v>9.5565692198146344E-3</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投入係数表!AG8</f>
        <v>0</v>
      </c>
      <c r="E8" s="77">
        <f t="shared" si="0"/>
        <v>0</v>
      </c>
      <c r="F8" s="76">
        <f>分析係数表!C11</f>
        <v>1.1338376983330734E-2</v>
      </c>
      <c r="G8" s="77">
        <f t="shared" si="1"/>
        <v>0</v>
      </c>
      <c r="H8" s="77">
        <v>4.930578312395616E-3</v>
      </c>
      <c r="I8" s="77">
        <f t="shared" si="2"/>
        <v>4.930578312395616E-3</v>
      </c>
      <c r="J8" s="76">
        <f>分析係数表!G11</f>
        <v>0.33809183916250296</v>
      </c>
      <c r="K8" s="78">
        <f t="shared" si="3"/>
        <v>1.6669882897725839E-3</v>
      </c>
      <c r="L8" s="79"/>
      <c r="M8" s="80"/>
      <c r="N8" s="81">
        <f>分析係数表!H11</f>
        <v>-1.9566102119400181E-5</v>
      </c>
      <c r="O8" s="82">
        <f t="shared" si="4"/>
        <v>-2.9132649453536774E-4</v>
      </c>
      <c r="P8" s="76">
        <f>分析係数表!C11</f>
        <v>1.1338376983330734E-2</v>
      </c>
      <c r="Q8" s="82">
        <f t="shared" si="5"/>
        <v>-3.3031696202742404E-6</v>
      </c>
      <c r="R8" s="83">
        <v>2.2335614437837058E-3</v>
      </c>
      <c r="S8" s="84">
        <f t="shared" si="6"/>
        <v>7.1641397561793222E-3</v>
      </c>
      <c r="T8" s="85">
        <f>分析係数表!F11</f>
        <v>0.55864858434451581</v>
      </c>
      <c r="U8" s="86">
        <f t="shared" si="7"/>
        <v>4.0022365328358433E-3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投入係数表!AG9</f>
        <v>0</v>
      </c>
      <c r="E9" s="77">
        <f t="shared" si="0"/>
        <v>0</v>
      </c>
      <c r="F9" s="76">
        <f>分析係数表!C12</f>
        <v>8.477574226152873E-2</v>
      </c>
      <c r="G9" s="77">
        <f t="shared" si="1"/>
        <v>0</v>
      </c>
      <c r="H9" s="77">
        <v>4.9105557982976949E-3</v>
      </c>
      <c r="I9" s="77">
        <f t="shared" si="2"/>
        <v>4.9105557982976949E-3</v>
      </c>
      <c r="J9" s="76">
        <f>分析係数表!G12</f>
        <v>0.1365084958708076</v>
      </c>
      <c r="K9" s="78">
        <f t="shared" si="3"/>
        <v>6.7033258591529116E-4</v>
      </c>
      <c r="L9" s="79"/>
      <c r="M9" s="80"/>
      <c r="N9" s="81">
        <f>分析係数表!H12</f>
        <v>8.9702751776602072E-2</v>
      </c>
      <c r="O9" s="82">
        <f t="shared" si="4"/>
        <v>1.3356154468468469</v>
      </c>
      <c r="P9" s="76">
        <f>分析係数表!C12</f>
        <v>8.477574226152873E-2</v>
      </c>
      <c r="Q9" s="82">
        <f t="shared" si="5"/>
        <v>0.11322779088240481</v>
      </c>
      <c r="R9" s="83">
        <v>0.1284595396265342</v>
      </c>
      <c r="S9" s="84">
        <f t="shared" si="6"/>
        <v>0.13337009542483189</v>
      </c>
      <c r="T9" s="85">
        <f>分析係数表!F12</f>
        <v>0.34033278686012841</v>
      </c>
      <c r="U9" s="86">
        <f t="shared" si="7"/>
        <v>4.5390216259734301E-2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投入係数表!AG10</f>
        <v>8.4500778296642211E-4</v>
      </c>
      <c r="E10" s="77">
        <f t="shared" si="0"/>
        <v>8.4500778296642209E-2</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0.21201576966305921</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投入係数表!AG11</f>
        <v>8.0942850789415162E-3</v>
      </c>
      <c r="E11" s="77">
        <f t="shared" si="0"/>
        <v>0.80942850789415166</v>
      </c>
      <c r="F11" s="76">
        <f>分析係数表!C14</f>
        <v>0.10751143043762246</v>
      </c>
      <c r="G11" s="77">
        <f t="shared" si="1"/>
        <v>8.7022816720690621E-2</v>
      </c>
      <c r="H11" s="77">
        <v>0.13471632076779513</v>
      </c>
      <c r="I11" s="77">
        <f t="shared" si="2"/>
        <v>0.13471632076779513</v>
      </c>
      <c r="J11" s="76">
        <f>分析係数表!G14</f>
        <v>0.16229985443959244</v>
      </c>
      <c r="K11" s="78">
        <f t="shared" si="3"/>
        <v>2.1864439251250593E-2</v>
      </c>
      <c r="L11" s="79"/>
      <c r="M11" s="80"/>
      <c r="N11" s="81">
        <f>分析係数表!H14</f>
        <v>1.1512694487055067E-3</v>
      </c>
      <c r="O11" s="82">
        <f t="shared" si="4"/>
        <v>1.7141650938461039E-2</v>
      </c>
      <c r="P11" s="76">
        <f>分析係数表!C14</f>
        <v>0.10751143043762246</v>
      </c>
      <c r="Q11" s="82">
        <f t="shared" si="5"/>
        <v>1.8429234124563596E-3</v>
      </c>
      <c r="R11" s="83">
        <v>1.0917245353548337E-2</v>
      </c>
      <c r="S11" s="84">
        <f t="shared" si="6"/>
        <v>0.14563356612134348</v>
      </c>
      <c r="T11" s="85">
        <f>分析係数表!F14</f>
        <v>0.30163027656477437</v>
      </c>
      <c r="U11" s="86">
        <f t="shared" si="7"/>
        <v>4.3927492826295191E-2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投入係数表!AG12</f>
        <v>5.5592617300422508E-4</v>
      </c>
      <c r="E12" s="77">
        <f t="shared" si="0"/>
        <v>5.559261730042251E-2</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0.12245035218310577</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投入係数表!AG13</f>
        <v>7.3382254836557709E-4</v>
      </c>
      <c r="E13" s="77">
        <f t="shared" si="0"/>
        <v>7.3382254836557706E-2</v>
      </c>
      <c r="F13" s="76">
        <f>分析係数表!C16</f>
        <v>7.3204631810756426E-2</v>
      </c>
      <c r="G13" s="77">
        <f t="shared" si="1"/>
        <v>5.3719209467533065E-3</v>
      </c>
      <c r="H13" s="77">
        <v>1.8030902663971015E-2</v>
      </c>
      <c r="I13" s="77">
        <f t="shared" si="2"/>
        <v>1.8030902663971015E-2</v>
      </c>
      <c r="J13" s="76">
        <f>分析係数表!G16</f>
        <v>3.3405954974582423E-2</v>
      </c>
      <c r="K13" s="78">
        <f t="shared" si="3"/>
        <v>6.0233952254369399E-4</v>
      </c>
      <c r="L13" s="79"/>
      <c r="M13" s="80"/>
      <c r="N13" s="81">
        <f>分析係数表!H16</f>
        <v>1.6620229784303289E-2</v>
      </c>
      <c r="O13" s="82">
        <f t="shared" si="4"/>
        <v>0.24746437751812275</v>
      </c>
      <c r="P13" s="76">
        <f>分析係数表!C16</f>
        <v>7.3204631810756426E-2</v>
      </c>
      <c r="Q13" s="82">
        <f t="shared" si="5"/>
        <v>1.8115538642492206E-2</v>
      </c>
      <c r="R13" s="83">
        <v>2.3130641769216722E-2</v>
      </c>
      <c r="S13" s="84">
        <f t="shared" si="6"/>
        <v>4.1161544433187737E-2</v>
      </c>
      <c r="T13" s="85">
        <f>分析係数表!F16</f>
        <v>0.2888106809675437</v>
      </c>
      <c r="U13" s="86">
        <f t="shared" si="7"/>
        <v>1.1887893677424757E-2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投入係数表!AG14</f>
        <v>3.2466088503446742E-3</v>
      </c>
      <c r="E14" s="77">
        <f t="shared" si="0"/>
        <v>0.32466088503446744</v>
      </c>
      <c r="F14" s="76">
        <f>分析係数表!C17</f>
        <v>9.4677137870855188E-2</v>
      </c>
      <c r="G14" s="77">
        <f t="shared" si="1"/>
        <v>3.0737963373682141E-2</v>
      </c>
      <c r="H14" s="77">
        <v>6.0924238787412641E-2</v>
      </c>
      <c r="I14" s="77">
        <f t="shared" si="2"/>
        <v>6.0924238787412641E-2</v>
      </c>
      <c r="J14" s="76">
        <f>分析係数表!G17</f>
        <v>0.22277835489659081</v>
      </c>
      <c r="K14" s="78">
        <f t="shared" si="3"/>
        <v>1.3572601690386857E-2</v>
      </c>
      <c r="L14" s="79"/>
      <c r="M14" s="80"/>
      <c r="N14" s="81">
        <f>分析係数表!H17</f>
        <v>2.9857871834204678E-3</v>
      </c>
      <c r="O14" s="82">
        <f t="shared" si="4"/>
        <v>4.4456423066097116E-2</v>
      </c>
      <c r="P14" s="76">
        <f>分析係数表!C17</f>
        <v>9.4677137870855188E-2</v>
      </c>
      <c r="Q14" s="82">
        <f t="shared" si="5"/>
        <v>4.2090068958739431E-3</v>
      </c>
      <c r="R14" s="83">
        <v>1.0011746706643156E-2</v>
      </c>
      <c r="S14" s="84">
        <f t="shared" si="6"/>
        <v>7.0935985494055803E-2</v>
      </c>
      <c r="T14" s="85">
        <f>分析係数表!F17</f>
        <v>0.35642648030975543</v>
      </c>
      <c r="U14" s="86">
        <f t="shared" si="7"/>
        <v>2.5283463636950179E-2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投入係数表!AG15</f>
        <v>0</v>
      </c>
      <c r="E15" s="77">
        <f t="shared" si="0"/>
        <v>0</v>
      </c>
      <c r="F15" s="76">
        <f>分析係数表!C18</f>
        <v>9.0734209682590605E-2</v>
      </c>
      <c r="G15" s="77">
        <f t="shared" si="1"/>
        <v>0</v>
      </c>
      <c r="H15" s="77">
        <v>4.9989072854109539E-3</v>
      </c>
      <c r="I15" s="77">
        <f t="shared" si="2"/>
        <v>4.9989072854109539E-3</v>
      </c>
      <c r="J15" s="76">
        <f>分析係数表!G18</f>
        <v>0.21565293431791682</v>
      </c>
      <c r="K15" s="78">
        <f t="shared" si="3"/>
        <v>1.0780290244820844E-3</v>
      </c>
      <c r="L15" s="79"/>
      <c r="M15" s="80"/>
      <c r="N15" s="81">
        <f>分析係数表!H18</f>
        <v>4.3984597564411608E-4</v>
      </c>
      <c r="O15" s="82">
        <f t="shared" si="4"/>
        <v>6.5490195971550664E-3</v>
      </c>
      <c r="P15" s="76">
        <f>分析係数表!C18</f>
        <v>9.0734209682590605E-2</v>
      </c>
      <c r="Q15" s="82">
        <f t="shared" si="5"/>
        <v>5.942201173436629E-4</v>
      </c>
      <c r="R15" s="83">
        <v>1.7192451017447007E-3</v>
      </c>
      <c r="S15" s="84">
        <f t="shared" si="6"/>
        <v>6.7181523871556546E-3</v>
      </c>
      <c r="T15" s="85">
        <f>分析係数表!F18</f>
        <v>0.45924018655266224</v>
      </c>
      <c r="U15" s="86">
        <f t="shared" si="7"/>
        <v>3.0852455555665762E-3</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投入係数表!AG16</f>
        <v>0</v>
      </c>
      <c r="E16" s="77">
        <f t="shared" si="0"/>
        <v>0</v>
      </c>
      <c r="F16" s="76">
        <f>分析係数表!C19</f>
        <v>0.38367313932924796</v>
      </c>
      <c r="G16" s="77">
        <f t="shared" si="1"/>
        <v>0</v>
      </c>
      <c r="H16" s="77">
        <v>1.6705028354330086E-2</v>
      </c>
      <c r="I16" s="77">
        <f t="shared" si="2"/>
        <v>1.6705028354330086E-2</v>
      </c>
      <c r="J16" s="76">
        <f>分析係数表!G19</f>
        <v>5.766363928853338E-2</v>
      </c>
      <c r="K16" s="78">
        <f t="shared" si="3"/>
        <v>9.6327272932881245E-4</v>
      </c>
      <c r="L16" s="79"/>
      <c r="M16" s="80"/>
      <c r="N16" s="81">
        <f>分析係数表!H19</f>
        <v>-1.1191810412296904E-4</v>
      </c>
      <c r="O16" s="82">
        <f t="shared" si="4"/>
        <v>-1.6663875487423036E-3</v>
      </c>
      <c r="P16" s="76">
        <f>分析係数表!C19</f>
        <v>0.38367313932924796</v>
      </c>
      <c r="Q16" s="82">
        <f t="shared" si="5"/>
        <v>-6.393481421651298E-4</v>
      </c>
      <c r="R16" s="83">
        <v>5.7069346320138218E-3</v>
      </c>
      <c r="S16" s="84">
        <f t="shared" si="6"/>
        <v>2.241196298634391E-2</v>
      </c>
      <c r="T16" s="85">
        <f>分析係数表!F19</f>
        <v>0.24005843022564122</v>
      </c>
      <c r="U16" s="86">
        <f t="shared" si="7"/>
        <v>5.3801806527768933E-3</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投入係数表!AG17</f>
        <v>2.2237046920169001E-5</v>
      </c>
      <c r="E17" s="77">
        <f t="shared" si="0"/>
        <v>2.2237046920168999E-3</v>
      </c>
      <c r="F17" s="76">
        <f>分析係数表!C20</f>
        <v>5.6760594962254274E-2</v>
      </c>
      <c r="G17" s="77">
        <f t="shared" si="1"/>
        <v>1.2621880133923565E-4</v>
      </c>
      <c r="H17" s="77">
        <v>2.2927560050072064E-3</v>
      </c>
      <c r="I17" s="77">
        <f t="shared" si="2"/>
        <v>2.2927560050072064E-3</v>
      </c>
      <c r="J17" s="76">
        <f>分析係数表!G20</f>
        <v>0.10000544691976687</v>
      </c>
      <c r="K17" s="78">
        <f t="shared" si="3"/>
        <v>2.2928808895872493E-4</v>
      </c>
      <c r="L17" s="79"/>
      <c r="M17" s="80"/>
      <c r="N17" s="81">
        <f>分析係数表!H20</f>
        <v>5.4785085934320511E-4</v>
      </c>
      <c r="O17" s="82">
        <f t="shared" si="4"/>
        <v>8.157141846990297E-3</v>
      </c>
      <c r="P17" s="76">
        <f>分析係数表!C20</f>
        <v>5.6760594962254274E-2</v>
      </c>
      <c r="Q17" s="82">
        <f t="shared" si="5"/>
        <v>4.6300422442667097E-4</v>
      </c>
      <c r="R17" s="83">
        <v>1.5479618196646439E-3</v>
      </c>
      <c r="S17" s="84">
        <f t="shared" si="6"/>
        <v>3.8407178246718503E-3</v>
      </c>
      <c r="T17" s="85">
        <f>分析係数表!F20</f>
        <v>0.22277901846505802</v>
      </c>
      <c r="U17" s="86">
        <f t="shared" si="7"/>
        <v>8.5563134718164761E-4</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投入係数表!AG18</f>
        <v>4.7809650878363351E-4</v>
      </c>
      <c r="E18" s="77">
        <f t="shared" si="0"/>
        <v>4.7809650878363349E-2</v>
      </c>
      <c r="F18" s="76">
        <f>分析係数表!C21</f>
        <v>0.13737850556345566</v>
      </c>
      <c r="G18" s="77">
        <f t="shared" si="1"/>
        <v>6.5680183891801119E-3</v>
      </c>
      <c r="H18" s="77">
        <v>2.0536390829395835E-2</v>
      </c>
      <c r="I18" s="77">
        <f t="shared" si="2"/>
        <v>2.0536390829395835E-2</v>
      </c>
      <c r="J18" s="76">
        <f>分析係数表!G21</f>
        <v>0.2851571527617287</v>
      </c>
      <c r="K18" s="78">
        <f t="shared" si="3"/>
        <v>5.8560987369125923E-3</v>
      </c>
      <c r="L18" s="79"/>
      <c r="M18" s="80"/>
      <c r="N18" s="81">
        <f>分析係数表!H21</f>
        <v>9.156935791879285E-4</v>
      </c>
      <c r="O18" s="82">
        <f t="shared" si="4"/>
        <v>1.3634079944255211E-2</v>
      </c>
      <c r="P18" s="76">
        <f>分析係数表!C21</f>
        <v>0.13737850556345566</v>
      </c>
      <c r="Q18" s="82">
        <f t="shared" si="5"/>
        <v>1.8730295274744636E-3</v>
      </c>
      <c r="R18" s="83">
        <v>5.7641637465208418E-3</v>
      </c>
      <c r="S18" s="84">
        <f t="shared" si="6"/>
        <v>2.6300554575916676E-2</v>
      </c>
      <c r="T18" s="85">
        <f>分析係数表!F21</f>
        <v>0.4258002079963023</v>
      </c>
      <c r="U18" s="86">
        <f t="shared" si="7"/>
        <v>1.1198781608843422E-2</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投入係数表!AG19</f>
        <v>0</v>
      </c>
      <c r="E19" s="77">
        <f t="shared" si="0"/>
        <v>0</v>
      </c>
      <c r="F19" s="76">
        <f>分析係数表!C22</f>
        <v>5.5142937219730959E-2</v>
      </c>
      <c r="G19" s="77">
        <f t="shared" si="1"/>
        <v>0</v>
      </c>
      <c r="H19" s="77">
        <v>7.8874131976546299E-3</v>
      </c>
      <c r="I19" s="77">
        <f t="shared" si="2"/>
        <v>7.8874131976546299E-3</v>
      </c>
      <c r="J19" s="76">
        <f>分析係数表!G22</f>
        <v>0.19463487332339791</v>
      </c>
      <c r="K19" s="78">
        <f t="shared" si="3"/>
        <v>1.5351656685748058E-3</v>
      </c>
      <c r="L19" s="79"/>
      <c r="M19" s="80"/>
      <c r="N19" s="81">
        <f>分析係数表!H22</f>
        <v>4.3045424662680399E-5</v>
      </c>
      <c r="O19" s="82">
        <f t="shared" si="4"/>
        <v>6.40918287977809E-4</v>
      </c>
      <c r="P19" s="76">
        <f>分析係数表!C22</f>
        <v>5.5142937219730959E-2</v>
      </c>
      <c r="Q19" s="82">
        <f t="shared" si="5"/>
        <v>3.5342116916937769E-5</v>
      </c>
      <c r="R19" s="83">
        <v>7.4082747761741014E-4</v>
      </c>
      <c r="S19" s="84">
        <f t="shared" si="6"/>
        <v>8.6282406752720402E-3</v>
      </c>
      <c r="T19" s="85">
        <f>分析係数表!F22</f>
        <v>0.4128663686040735</v>
      </c>
      <c r="U19" s="86">
        <f t="shared" si="7"/>
        <v>3.5623103950415264E-3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3.7289791300527074E-4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投入係数表!AG21</f>
        <v>5.5592617300422502E-5</v>
      </c>
      <c r="E21" s="77">
        <f t="shared" si="0"/>
        <v>5.55926173004225E-3</v>
      </c>
      <c r="F21" s="76">
        <f>分析係数表!C24</f>
        <v>1</v>
      </c>
      <c r="G21" s="77">
        <f t="shared" si="1"/>
        <v>5.55926173004225E-3</v>
      </c>
      <c r="H21" s="77">
        <v>0.11971619618320889</v>
      </c>
      <c r="I21" s="77">
        <f t="shared" si="2"/>
        <v>0.11971619618320889</v>
      </c>
      <c r="J21" s="76">
        <f>分析係数表!G24</f>
        <v>0.20831345678476951</v>
      </c>
      <c r="K21" s="78">
        <f t="shared" si="3"/>
        <v>2.4938494660047873E-2</v>
      </c>
      <c r="L21" s="79"/>
      <c r="M21" s="80"/>
      <c r="N21" s="81">
        <f>分析係数表!H24</f>
        <v>3.2557993926681905E-4</v>
      </c>
      <c r="O21" s="82">
        <f t="shared" si="4"/>
        <v>4.8476728690685193E-3</v>
      </c>
      <c r="P21" s="76">
        <f>分析係数表!C24</f>
        <v>1</v>
      </c>
      <c r="Q21" s="82">
        <f t="shared" si="5"/>
        <v>4.8476728690685193E-3</v>
      </c>
      <c r="R21" s="83">
        <v>2.557855161471724E-2</v>
      </c>
      <c r="S21" s="84">
        <f t="shared" si="6"/>
        <v>0.14529474779792612</v>
      </c>
      <c r="T21" s="85">
        <f>分析係数表!F24</f>
        <v>0.39224380935860187</v>
      </c>
      <c r="U21" s="86">
        <f t="shared" si="7"/>
        <v>5.699096535605587E-2</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投入係数表!AG22</f>
        <v>8.5612630642650659E-4</v>
      </c>
      <c r="E22" s="77">
        <f t="shared" si="0"/>
        <v>8.5612630642650664E-2</v>
      </c>
      <c r="F22" s="76">
        <f>分析係数表!C25</f>
        <v>5.3881637957861162E-2</v>
      </c>
      <c r="G22" s="77">
        <f t="shared" si="1"/>
        <v>4.6129487689073939E-3</v>
      </c>
      <c r="H22" s="77">
        <v>1.9858051049526843E-2</v>
      </c>
      <c r="I22" s="77">
        <f t="shared" si="2"/>
        <v>1.9858051049526843E-2</v>
      </c>
      <c r="J22" s="76">
        <f>分析係数表!G25</f>
        <v>0.19694753074216123</v>
      </c>
      <c r="K22" s="78">
        <f t="shared" si="3"/>
        <v>3.9109941195560952E-3</v>
      </c>
      <c r="L22" s="79"/>
      <c r="M22" s="80"/>
      <c r="N22" s="81">
        <f>分析係数表!H25</f>
        <v>5.0793601101962874E-4</v>
      </c>
      <c r="O22" s="82">
        <f t="shared" si="4"/>
        <v>7.5628357981381471E-3</v>
      </c>
      <c r="P22" s="76">
        <f>分析係数表!C25</f>
        <v>5.3881637957861162E-2</v>
      </c>
      <c r="Q22" s="82">
        <f t="shared" si="5"/>
        <v>4.0749798041003158E-4</v>
      </c>
      <c r="R22" s="83">
        <v>3.5312261817445488E-3</v>
      </c>
      <c r="S22" s="84">
        <f t="shared" si="6"/>
        <v>2.3389277231271391E-2</v>
      </c>
      <c r="T22" s="85">
        <f>分析係数表!F25</f>
        <v>0.35040132853584277</v>
      </c>
      <c r="U22" s="86">
        <f t="shared" si="7"/>
        <v>8.1956338153306336E-3</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投入係数表!AG23</f>
        <v>8.8948187680676003E-5</v>
      </c>
      <c r="E23" s="77">
        <f t="shared" si="0"/>
        <v>8.8948187680675996E-3</v>
      </c>
      <c r="F23" s="76">
        <f>分析係数表!C26</f>
        <v>0.84177658262309296</v>
      </c>
      <c r="G23" s="77">
        <f t="shared" si="1"/>
        <v>7.4874501456356941E-3</v>
      </c>
      <c r="H23" s="77">
        <v>0.12210781268181964</v>
      </c>
      <c r="I23" s="77">
        <f t="shared" si="2"/>
        <v>0.12210781268181964</v>
      </c>
      <c r="J23" s="76">
        <f>分析係数表!G26</f>
        <v>0.19643330946147433</v>
      </c>
      <c r="K23" s="78">
        <f t="shared" si="3"/>
        <v>2.3986041756191616E-2</v>
      </c>
      <c r="L23" s="79"/>
      <c r="M23" s="80"/>
      <c r="N23" s="81">
        <f>分析係数表!H26</f>
        <v>1.0240897849294056E-2</v>
      </c>
      <c r="O23" s="82">
        <f t="shared" si="4"/>
        <v>0.1524802872398115</v>
      </c>
      <c r="P23" s="76">
        <f>分析係数表!C26</f>
        <v>0.84177658262309296</v>
      </c>
      <c r="Q23" s="82">
        <f t="shared" si="5"/>
        <v>0.12835433511011612</v>
      </c>
      <c r="R23" s="83">
        <v>0.15272547058519684</v>
      </c>
      <c r="S23" s="84">
        <f t="shared" si="6"/>
        <v>0.2748332832670165</v>
      </c>
      <c r="T23" s="85">
        <f>分析係数表!F26</f>
        <v>0.3347664275567348</v>
      </c>
      <c r="U23" s="86">
        <f t="shared" si="7"/>
        <v>9.2004956412987254E-2</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投入係数表!AG24</f>
        <v>1.8901489882143651E-4</v>
      </c>
      <c r="E24" s="77">
        <f t="shared" si="0"/>
        <v>1.890148988214365E-2</v>
      </c>
      <c r="F24" s="76">
        <f>分析係数表!C27</f>
        <v>0.24324710590252963</v>
      </c>
      <c r="G24" s="77">
        <f t="shared" si="1"/>
        <v>4.597732711077389E-3</v>
      </c>
      <c r="H24" s="77">
        <v>1.0018723675550505E-2</v>
      </c>
      <c r="I24" s="77">
        <f t="shared" si="2"/>
        <v>1.0018723675550505E-2</v>
      </c>
      <c r="J24" s="76">
        <f>分析係数表!G27</f>
        <v>0.17095686135274277</v>
      </c>
      <c r="K24" s="78">
        <f t="shared" si="3"/>
        <v>1.7127695543325289E-3</v>
      </c>
      <c r="L24" s="79"/>
      <c r="M24" s="80"/>
      <c r="N24" s="81">
        <f>分析係数表!H27</f>
        <v>1.1085370816767366E-2</v>
      </c>
      <c r="O24" s="82">
        <f t="shared" si="4"/>
        <v>0.16505393874395793</v>
      </c>
      <c r="P24" s="76">
        <f>分析係数表!C27</f>
        <v>0.24324710590252963</v>
      </c>
      <c r="Q24" s="82">
        <f t="shared" si="5"/>
        <v>4.0148892917281173E-2</v>
      </c>
      <c r="R24" s="83">
        <v>4.1048802396346479E-2</v>
      </c>
      <c r="S24" s="84">
        <f t="shared" si="6"/>
        <v>5.1067526071896983E-2</v>
      </c>
      <c r="T24" s="85">
        <f>分析係数表!F27</f>
        <v>0.32207527072607844</v>
      </c>
      <c r="U24" s="86">
        <f t="shared" si="7"/>
        <v>1.6447587284917291E-2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投入係数表!AG25</f>
        <v>0</v>
      </c>
      <c r="E25" s="77">
        <f t="shared" si="0"/>
        <v>0</v>
      </c>
      <c r="F25" s="76">
        <f>分析係数表!C28</f>
        <v>6.4266243880729879E-2</v>
      </c>
      <c r="G25" s="77">
        <f t="shared" si="1"/>
        <v>0</v>
      </c>
      <c r="H25" s="77">
        <v>3.1919525698935684E-2</v>
      </c>
      <c r="I25" s="77">
        <f t="shared" si="2"/>
        <v>3.1919525698935684E-2</v>
      </c>
      <c r="J25" s="76">
        <f>分析係数表!G28</f>
        <v>0.12485076971410619</v>
      </c>
      <c r="K25" s="78">
        <f t="shared" si="3"/>
        <v>3.9851773524213138E-3</v>
      </c>
      <c r="L25" s="79"/>
      <c r="M25" s="80"/>
      <c r="N25" s="81">
        <f>分析係数表!H28</f>
        <v>2.0224305794696803E-2</v>
      </c>
      <c r="O25" s="82">
        <f t="shared" si="4"/>
        <v>0.30112671781153749</v>
      </c>
      <c r="P25" s="76">
        <f>分析係数表!C28</f>
        <v>6.4266243880729879E-2</v>
      </c>
      <c r="Q25" s="82">
        <f t="shared" si="5"/>
        <v>1.9352283085879995E-2</v>
      </c>
      <c r="R25" s="83">
        <v>2.2231344235795477E-2</v>
      </c>
      <c r="S25" s="84">
        <f t="shared" si="6"/>
        <v>5.4150869934731158E-2</v>
      </c>
      <c r="T25" s="85">
        <f>分析係数表!F28</f>
        <v>0.21344643418158971</v>
      </c>
      <c r="U25" s="86">
        <f t="shared" si="7"/>
        <v>1.155831009539942E-2</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投入係数表!AG26</f>
        <v>1.4053813653546809E-2</v>
      </c>
      <c r="E26" s="77">
        <f t="shared" si="0"/>
        <v>1.4053813653546809</v>
      </c>
      <c r="F26" s="76">
        <f>分析係数表!C29</f>
        <v>0.2704472217012498</v>
      </c>
      <c r="G26" s="77">
        <f t="shared" si="1"/>
        <v>0.38008148569088251</v>
      </c>
      <c r="H26" s="77">
        <v>0.47452285386593879</v>
      </c>
      <c r="I26" s="77">
        <f t="shared" si="2"/>
        <v>0.47452285386593879</v>
      </c>
      <c r="J26" s="76">
        <f>分析係数表!G29</f>
        <v>0.25613918980110767</v>
      </c>
      <c r="K26" s="78">
        <f t="shared" si="3"/>
        <v>0.12154389933133097</v>
      </c>
      <c r="L26" s="79"/>
      <c r="M26" s="80"/>
      <c r="N26" s="81">
        <f>分析係数表!H29</f>
        <v>1.0092978117271389E-2</v>
      </c>
      <c r="O26" s="82">
        <f t="shared" si="4"/>
        <v>0.15027785894112408</v>
      </c>
      <c r="P26" s="76">
        <f>分析係数表!C29</f>
        <v>0.2704472217012498</v>
      </c>
      <c r="Q26" s="82">
        <f t="shared" si="5"/>
        <v>4.0642229433839328E-2</v>
      </c>
      <c r="R26" s="83">
        <v>6.3942549852805661E-2</v>
      </c>
      <c r="S26" s="84">
        <f t="shared" si="6"/>
        <v>0.53846540371874441</v>
      </c>
      <c r="T26" s="85">
        <f>分析係数表!F29</f>
        <v>0.41878853321258142</v>
      </c>
      <c r="U26" s="86">
        <f t="shared" si="7"/>
        <v>0.22550313660909346</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投入係数表!AG27</f>
        <v>3.713586835668223E-3</v>
      </c>
      <c r="E27" s="77">
        <f t="shared" si="0"/>
        <v>0.37135868356682228</v>
      </c>
      <c r="F27" s="76">
        <f>分析係数表!C30</f>
        <v>1</v>
      </c>
      <c r="G27" s="77">
        <f t="shared" si="1"/>
        <v>0.37135868356682228</v>
      </c>
      <c r="H27" s="77">
        <v>0.49376282230085039</v>
      </c>
      <c r="I27" s="77">
        <f t="shared" si="2"/>
        <v>0.49376282230085039</v>
      </c>
      <c r="J27" s="76">
        <f>分析係数表!G30</f>
        <v>0.34447816919378449</v>
      </c>
      <c r="K27" s="78">
        <f t="shared" si="3"/>
        <v>0.17009051304215289</v>
      </c>
      <c r="L27" s="79"/>
      <c r="M27" s="80"/>
      <c r="N27" s="81">
        <f>分析係数表!H30</f>
        <v>0</v>
      </c>
      <c r="O27" s="82">
        <f t="shared" si="4"/>
        <v>0</v>
      </c>
      <c r="P27" s="76">
        <f>分析係数表!C30</f>
        <v>1</v>
      </c>
      <c r="Q27" s="82">
        <f t="shared" si="5"/>
        <v>0</v>
      </c>
      <c r="R27" s="83">
        <v>6.0316534944360886E-2</v>
      </c>
      <c r="S27" s="84">
        <f t="shared" si="6"/>
        <v>0.55407935724521129</v>
      </c>
      <c r="T27" s="85">
        <f>分析係数表!F30</f>
        <v>0.44033965000872966</v>
      </c>
      <c r="U27" s="86">
        <f t="shared" si="7"/>
        <v>0.24398311024641822</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投入係数表!AG28</f>
        <v>7.7051367578385589E-3</v>
      </c>
      <c r="E28" s="77">
        <f t="shared" si="0"/>
        <v>0.77051367578385588</v>
      </c>
      <c r="F28" s="76">
        <f>分析係数表!C31</f>
        <v>1</v>
      </c>
      <c r="G28" s="77">
        <f t="shared" si="1"/>
        <v>0.77051367578385588</v>
      </c>
      <c r="H28" s="77">
        <v>1.1517035297266429</v>
      </c>
      <c r="I28" s="77">
        <f t="shared" si="2"/>
        <v>1.1517035297266429</v>
      </c>
      <c r="J28" s="76">
        <f>分析係数表!G31</f>
        <v>7.060016576471162E-2</v>
      </c>
      <c r="K28" s="78">
        <f t="shared" si="3"/>
        <v>8.1310460110504468E-2</v>
      </c>
      <c r="L28" s="79"/>
      <c r="M28" s="80"/>
      <c r="N28" s="81">
        <f>分析係数表!H31</f>
        <v>2.2204395329180102E-2</v>
      </c>
      <c r="O28" s="82">
        <f t="shared" si="4"/>
        <v>0.33060895905851673</v>
      </c>
      <c r="P28" s="76">
        <f>分析係数表!C31</f>
        <v>1</v>
      </c>
      <c r="Q28" s="82">
        <f t="shared" si="5"/>
        <v>0.33060895905851673</v>
      </c>
      <c r="R28" s="83">
        <v>0.50241236116214683</v>
      </c>
      <c r="S28" s="84">
        <f t="shared" si="6"/>
        <v>1.6541158908887899</v>
      </c>
      <c r="T28" s="85">
        <f>分析係数表!F31</f>
        <v>0.30864414216761737</v>
      </c>
      <c r="U28" s="86">
        <f t="shared" si="7"/>
        <v>0.51053318018919469</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投入係数表!AG29</f>
        <v>2.9908828107627307E-3</v>
      </c>
      <c r="E29" s="77">
        <f t="shared" si="0"/>
        <v>0.29908828107627305</v>
      </c>
      <c r="F29" s="76">
        <f>分析係数表!C32</f>
        <v>1</v>
      </c>
      <c r="G29" s="77">
        <f t="shared" si="1"/>
        <v>0.29908828107627305</v>
      </c>
      <c r="H29" s="77">
        <v>0.3973086574615301</v>
      </c>
      <c r="I29" s="77">
        <f t="shared" si="2"/>
        <v>0.3973086574615301</v>
      </c>
      <c r="J29" s="76">
        <f>分析係数表!G32</f>
        <v>0.14032153145618437</v>
      </c>
      <c r="K29" s="78">
        <f t="shared" si="3"/>
        <v>5.5750959275802474E-2</v>
      </c>
      <c r="L29" s="79"/>
      <c r="M29" s="80"/>
      <c r="N29" s="81">
        <f>分析係数表!H32</f>
        <v>6.2454997965125381E-3</v>
      </c>
      <c r="O29" s="82">
        <f t="shared" si="4"/>
        <v>9.299141705568939E-2</v>
      </c>
      <c r="P29" s="76">
        <f>分析係数表!C32</f>
        <v>1</v>
      </c>
      <c r="Q29" s="82">
        <f t="shared" si="5"/>
        <v>9.299141705568939E-2</v>
      </c>
      <c r="R29" s="83">
        <v>0.13195570327967163</v>
      </c>
      <c r="S29" s="84">
        <f t="shared" si="6"/>
        <v>0.52926436074120176</v>
      </c>
      <c r="T29" s="85">
        <f>分析係数表!F32</f>
        <v>0.48266889694266329</v>
      </c>
      <c r="U29" s="86">
        <f t="shared" si="7"/>
        <v>0.25545944519001967</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投入係数表!AG30</f>
        <v>5.6037358238825883E-3</v>
      </c>
      <c r="E30" s="77">
        <f t="shared" si="0"/>
        <v>0.56037358238825885</v>
      </c>
      <c r="F30" s="76">
        <f>分析係数表!C33</f>
        <v>0.77670327534259886</v>
      </c>
      <c r="G30" s="77">
        <f t="shared" si="1"/>
        <v>0.43524399685642634</v>
      </c>
      <c r="H30" s="77">
        <v>0.51099154433314542</v>
      </c>
      <c r="I30" s="77">
        <f t="shared" si="2"/>
        <v>0.51099154433314542</v>
      </c>
      <c r="J30" s="76">
        <f>分析係数表!G33</f>
        <v>0.5074626865671642</v>
      </c>
      <c r="K30" s="78">
        <f t="shared" si="3"/>
        <v>0.25930914190040216</v>
      </c>
      <c r="L30" s="79"/>
      <c r="M30" s="80"/>
      <c r="N30" s="81">
        <f>分析係数表!H33</f>
        <v>9.4934727483329676E-4</v>
      </c>
      <c r="O30" s="82">
        <f t="shared" si="4"/>
        <v>1.4135161514856042E-2</v>
      </c>
      <c r="P30" s="76">
        <f>分析係数表!C33</f>
        <v>0.77670327534259886</v>
      </c>
      <c r="Q30" s="82">
        <f t="shared" si="5"/>
        <v>1.0978826246085338E-2</v>
      </c>
      <c r="R30" s="83">
        <v>4.4337674821786986E-2</v>
      </c>
      <c r="S30" s="84">
        <f t="shared" si="6"/>
        <v>0.55532921915493239</v>
      </c>
      <c r="T30" s="85">
        <f>分析係数表!F33</f>
        <v>0.6450384062948854</v>
      </c>
      <c r="U30" s="86">
        <f t="shared" si="7"/>
        <v>0.35820867449268073</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投入係数表!AG31</f>
        <v>8.6057371581054042E-3</v>
      </c>
      <c r="E31" s="77">
        <f t="shared" si="0"/>
        <v>0.86057371581054043</v>
      </c>
      <c r="F31" s="76">
        <f>分析係数表!C34</f>
        <v>0.47532743082063433</v>
      </c>
      <c r="G31" s="77">
        <f t="shared" si="1"/>
        <v>0.40905429336799087</v>
      </c>
      <c r="H31" s="77">
        <v>0.73045074497019158</v>
      </c>
      <c r="I31" s="77">
        <f t="shared" si="2"/>
        <v>0.73045074497019158</v>
      </c>
      <c r="J31" s="76">
        <f>分析係数表!G34</f>
        <v>0.42481134980523871</v>
      </c>
      <c r="K31" s="78">
        <f t="shared" si="3"/>
        <v>0.31030376693702927</v>
      </c>
      <c r="L31" s="79"/>
      <c r="M31" s="80"/>
      <c r="N31" s="81">
        <f>分析係数表!H34</f>
        <v>0.15685204896221394</v>
      </c>
      <c r="O31" s="82">
        <f t="shared" si="4"/>
        <v>2.3354246699726664</v>
      </c>
      <c r="P31" s="76">
        <f>分析係数表!C34</f>
        <v>0.47532743082063433</v>
      </c>
      <c r="Q31" s="82">
        <f t="shared" si="5"/>
        <v>1.1100914082532354</v>
      </c>
      <c r="R31" s="83">
        <v>1.2307474316754197</v>
      </c>
      <c r="S31" s="84">
        <f t="shared" si="6"/>
        <v>1.9611981766456112</v>
      </c>
      <c r="T31" s="85">
        <f>分析係数表!F34</f>
        <v>0.69928666893120972</v>
      </c>
      <c r="U31" s="86">
        <f t="shared" si="7"/>
        <v>1.3714397400604716</v>
      </c>
      <c r="V31" s="87">
        <f>分析係数表!D34</f>
        <v>0.17669785175285158</v>
      </c>
      <c r="W31" s="88">
        <f t="shared" si="8"/>
        <v>0</v>
      </c>
      <c r="X31" s="76">
        <f>分析係数表!E34</f>
        <v>0.12938371624217065</v>
      </c>
      <c r="Y31" s="89">
        <f t="shared" si="9"/>
        <v>0</v>
      </c>
    </row>
    <row r="32" spans="1:25" x14ac:dyDescent="0.2">
      <c r="A32" s="6" t="s">
        <v>20</v>
      </c>
      <c r="B32" s="5" t="s">
        <v>37</v>
      </c>
      <c r="C32" s="90"/>
      <c r="D32" s="76">
        <f>投入係数表!AG32</f>
        <v>6.6933511229708698E-3</v>
      </c>
      <c r="E32" s="77">
        <f t="shared" si="0"/>
        <v>0.66933511229708698</v>
      </c>
      <c r="F32" s="76">
        <f>分析係数表!C35</f>
        <v>0.95011559485855634</v>
      </c>
      <c r="G32" s="77">
        <f t="shared" si="1"/>
        <v>0.6359457283798654</v>
      </c>
      <c r="H32" s="77">
        <v>1.0902778518445519</v>
      </c>
      <c r="I32" s="77">
        <f t="shared" si="2"/>
        <v>1.0902778518445519</v>
      </c>
      <c r="J32" s="76">
        <f>分析係数表!G35</f>
        <v>0.31372249083859299</v>
      </c>
      <c r="K32" s="78">
        <f t="shared" si="3"/>
        <v>0.34204468338682331</v>
      </c>
      <c r="L32" s="79"/>
      <c r="M32" s="80"/>
      <c r="N32" s="81">
        <f>分析係数表!H35</f>
        <v>5.8597345271264437E-2</v>
      </c>
      <c r="O32" s="82">
        <f t="shared" si="4"/>
        <v>0.8724762388943007</v>
      </c>
      <c r="P32" s="76">
        <f>分析係数表!C35</f>
        <v>0.95011559485855634</v>
      </c>
      <c r="Q32" s="82">
        <f t="shared" si="5"/>
        <v>0.82895328071701446</v>
      </c>
      <c r="R32" s="83">
        <v>1.1730430574033455</v>
      </c>
      <c r="S32" s="84">
        <f t="shared" si="6"/>
        <v>2.2633209092478976</v>
      </c>
      <c r="T32" s="85">
        <f>分析係数表!F35</f>
        <v>0.64312744830705182</v>
      </c>
      <c r="U32" s="86">
        <f t="shared" si="7"/>
        <v>1.4556038010645969</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投入係数表!AG33</f>
        <v>1.7011340893929285E-2</v>
      </c>
      <c r="E33" s="77">
        <f t="shared" si="0"/>
        <v>1.7011340893929285</v>
      </c>
      <c r="F33" s="76">
        <f>分析係数表!C36</f>
        <v>0.97036286861890209</v>
      </c>
      <c r="G33" s="77">
        <f t="shared" si="1"/>
        <v>1.650717354888726</v>
      </c>
      <c r="H33" s="77">
        <v>2.0140970621891965</v>
      </c>
      <c r="I33" s="77">
        <f t="shared" si="2"/>
        <v>2.0140970621891965</v>
      </c>
      <c r="J33" s="76">
        <f>分析係数表!G36</f>
        <v>5.6132677862763138E-2</v>
      </c>
      <c r="K33" s="78">
        <f t="shared" si="3"/>
        <v>0.11305666157620378</v>
      </c>
      <c r="L33" s="79"/>
      <c r="M33" s="80"/>
      <c r="N33" s="81">
        <f>分析係数表!H36</f>
        <v>0.19400338102244624</v>
      </c>
      <c r="O33" s="82">
        <f t="shared" si="4"/>
        <v>2.8885837647366412</v>
      </c>
      <c r="P33" s="76">
        <f>分析係数表!C36</f>
        <v>0.97036286861890209</v>
      </c>
      <c r="Q33" s="82">
        <f t="shared" si="5"/>
        <v>2.8029744281958351</v>
      </c>
      <c r="R33" s="83">
        <v>2.9907859401111048</v>
      </c>
      <c r="S33" s="84">
        <f t="shared" si="6"/>
        <v>5.0048830023003017</v>
      </c>
      <c r="T33" s="85">
        <f>分析係数表!F36</f>
        <v>0.84161253999423258</v>
      </c>
      <c r="U33" s="86">
        <f t="shared" si="7"/>
        <v>4.2121722959399177</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投入係数表!AG34</f>
        <v>1.7267066933511231E-2</v>
      </c>
      <c r="E34" s="77">
        <f t="shared" si="0"/>
        <v>1.726706693351123</v>
      </c>
      <c r="F34" s="76">
        <f>分析係数表!C37</f>
        <v>0.51412455642849397</v>
      </c>
      <c r="G34" s="77">
        <f t="shared" si="1"/>
        <v>0.8877423128012577</v>
      </c>
      <c r="H34" s="77">
        <v>1.2267877578058026</v>
      </c>
      <c r="I34" s="77">
        <f t="shared" si="2"/>
        <v>1.2267877578058026</v>
      </c>
      <c r="J34" s="76">
        <f>分析係数表!G37</f>
        <v>0.38383420760226361</v>
      </c>
      <c r="K34" s="78">
        <f t="shared" si="3"/>
        <v>0.47088310691354796</v>
      </c>
      <c r="L34" s="79"/>
      <c r="M34" s="80"/>
      <c r="N34" s="81">
        <f>分析係数表!H37</f>
        <v>4.7982343549447456E-2</v>
      </c>
      <c r="O34" s="82">
        <f t="shared" si="4"/>
        <v>0.71442578907897303</v>
      </c>
      <c r="P34" s="76">
        <f>分析係数表!C37</f>
        <v>0.51412455642849397</v>
      </c>
      <c r="Q34" s="82">
        <f t="shared" si="5"/>
        <v>0.36730384191130377</v>
      </c>
      <c r="R34" s="83">
        <v>0.48269781914732185</v>
      </c>
      <c r="S34" s="84">
        <f t="shared" si="6"/>
        <v>1.7094855769531245</v>
      </c>
      <c r="T34" s="85">
        <f>分析係数表!F37</f>
        <v>0.64874544561874981</v>
      </c>
      <c r="U34" s="86">
        <f t="shared" si="7"/>
        <v>1.1090209823992805</v>
      </c>
      <c r="V34" s="87">
        <f>分析係数表!D37</f>
        <v>8.4854905811519679E-2</v>
      </c>
      <c r="W34" s="88">
        <f t="shared" si="8"/>
        <v>0</v>
      </c>
      <c r="X34" s="76">
        <f>分析係数表!E37</f>
        <v>7.6870203364428027E-2</v>
      </c>
      <c r="Y34" s="89">
        <f t="shared" si="9"/>
        <v>0</v>
      </c>
    </row>
    <row r="35" spans="1:25" x14ac:dyDescent="0.2">
      <c r="A35" s="6" t="s">
        <v>23</v>
      </c>
      <c r="B35" s="5" t="s">
        <v>194</v>
      </c>
      <c r="C35" s="75">
        <f>最終需要_まとめ!C36</f>
        <v>100</v>
      </c>
      <c r="D35" s="76">
        <f>投入係数表!AG35</f>
        <v>0.1922503891483211</v>
      </c>
      <c r="E35" s="77">
        <f t="shared" si="0"/>
        <v>19.225038914832108</v>
      </c>
      <c r="F35" s="76">
        <f>分析係数表!C38</f>
        <v>0.46043954090550876</v>
      </c>
      <c r="G35" s="77">
        <f t="shared" si="1"/>
        <v>8.8519680918358361</v>
      </c>
      <c r="H35" s="77">
        <v>10.062431994550131</v>
      </c>
      <c r="I35" s="77">
        <f t="shared" si="2"/>
        <v>110.06243199455014</v>
      </c>
      <c r="J35" s="76">
        <f>分析係数表!G38</f>
        <v>0.15768289971091839</v>
      </c>
      <c r="K35" s="78">
        <f t="shared" si="3"/>
        <v>17.354963426136425</v>
      </c>
      <c r="L35" s="79"/>
      <c r="M35" s="80"/>
      <c r="N35" s="81">
        <f>分析係数表!H38</f>
        <v>4.3205084055974702E-2</v>
      </c>
      <c r="O35" s="82">
        <f t="shared" si="4"/>
        <v>0.64329551217321757</v>
      </c>
      <c r="P35" s="76">
        <f>分析係数表!C38</f>
        <v>0.46043954090550876</v>
      </c>
      <c r="Q35" s="82">
        <f t="shared" si="5"/>
        <v>0.29619869029161044</v>
      </c>
      <c r="R35" s="83">
        <v>0.44438101937199137</v>
      </c>
      <c r="S35" s="84">
        <f t="shared" si="6"/>
        <v>110.50681301392213</v>
      </c>
      <c r="T35" s="85">
        <f>分析係数表!F38</f>
        <v>0.51649988881476538</v>
      </c>
      <c r="U35" s="86">
        <f t="shared" si="7"/>
        <v>57.076756634964845</v>
      </c>
      <c r="V35" s="87">
        <f>分析係数表!D38</f>
        <v>3.1020680453635756E-2</v>
      </c>
      <c r="W35" s="88">
        <f t="shared" si="8"/>
        <v>3</v>
      </c>
      <c r="X35" s="76">
        <f>分析係数表!E38</f>
        <v>3.396708917055815E-2</v>
      </c>
      <c r="Y35" s="89">
        <f t="shared" si="9"/>
        <v>4</v>
      </c>
    </row>
    <row r="36" spans="1:25" x14ac:dyDescent="0.2">
      <c r="A36" s="6" t="s">
        <v>24</v>
      </c>
      <c r="B36" s="5" t="s">
        <v>39</v>
      </c>
      <c r="C36" s="90"/>
      <c r="D36" s="76">
        <f>投入係数表!AG36</f>
        <v>0</v>
      </c>
      <c r="E36" s="77">
        <f t="shared" si="0"/>
        <v>0</v>
      </c>
      <c r="F36" s="76">
        <f>分析係数表!C39</f>
        <v>1</v>
      </c>
      <c r="G36" s="77">
        <f t="shared" si="1"/>
        <v>0</v>
      </c>
      <c r="H36" s="77">
        <v>5.5968438086316789E-2</v>
      </c>
      <c r="I36" s="77">
        <f t="shared" si="2"/>
        <v>5.5968438086316789E-2</v>
      </c>
      <c r="J36" s="76">
        <f>分析係数表!G39</f>
        <v>0.35257837611217219</v>
      </c>
      <c r="K36" s="78">
        <f t="shared" si="3"/>
        <v>1.9733261014008224E-2</v>
      </c>
      <c r="L36" s="79"/>
      <c r="M36" s="80"/>
      <c r="N36" s="81">
        <f>分析係数表!H39</f>
        <v>3.7864320821463233E-3</v>
      </c>
      <c r="O36" s="82">
        <f t="shared" si="4"/>
        <v>5.6377503222484367E-2</v>
      </c>
      <c r="P36" s="76">
        <f>分析係数表!C39</f>
        <v>1</v>
      </c>
      <c r="Q36" s="82">
        <f t="shared" si="5"/>
        <v>5.6377503222484367E-2</v>
      </c>
      <c r="R36" s="83">
        <v>8.8409660726749134E-2</v>
      </c>
      <c r="S36" s="84">
        <f t="shared" si="6"/>
        <v>0.14437809881306593</v>
      </c>
      <c r="T36" s="85">
        <f>分析係数表!F39</f>
        <v>0.70335864349932453</v>
      </c>
      <c r="U36" s="86">
        <f t="shared" si="7"/>
        <v>0.10154958373216949</v>
      </c>
      <c r="V36" s="87">
        <f>分析係数表!D39</f>
        <v>5.2871849815996644E-2</v>
      </c>
      <c r="W36" s="88">
        <f t="shared" si="8"/>
        <v>0</v>
      </c>
      <c r="X36" s="76">
        <f>分析係数表!E39</f>
        <v>6.683747146783435E-2</v>
      </c>
      <c r="Y36" s="89">
        <f t="shared" si="9"/>
        <v>0</v>
      </c>
    </row>
    <row r="37" spans="1:25" x14ac:dyDescent="0.2">
      <c r="A37" s="6" t="s">
        <v>25</v>
      </c>
      <c r="B37" s="5" t="s">
        <v>40</v>
      </c>
      <c r="C37" s="90"/>
      <c r="D37" s="76">
        <f>投入係数表!AG37</f>
        <v>4.7698465643762509E-3</v>
      </c>
      <c r="E37" s="77">
        <f t="shared" si="0"/>
        <v>0.47698465643762511</v>
      </c>
      <c r="F37" s="76">
        <f>分析係数表!C40</f>
        <v>0.88524546011567695</v>
      </c>
      <c r="G37" s="77">
        <f t="shared" si="1"/>
        <v>0.42224850165624356</v>
      </c>
      <c r="H37" s="77">
        <v>0.46882828622597045</v>
      </c>
      <c r="I37" s="77">
        <f t="shared" si="2"/>
        <v>0.46882828622597045</v>
      </c>
      <c r="J37" s="76">
        <f>分析係数表!G40</f>
        <v>0.51249383412021698</v>
      </c>
      <c r="K37" s="78">
        <f t="shared" si="3"/>
        <v>0.24027160595195809</v>
      </c>
      <c r="L37" s="79"/>
      <c r="M37" s="80"/>
      <c r="N37" s="81">
        <f>分析係数表!H40</f>
        <v>3.2436684093541619E-2</v>
      </c>
      <c r="O37" s="82">
        <f t="shared" si="4"/>
        <v>0.48296106264073263</v>
      </c>
      <c r="P37" s="76">
        <f>分析係数表!C40</f>
        <v>0.88524546011567695</v>
      </c>
      <c r="Q37" s="82">
        <f t="shared" si="5"/>
        <v>0.42753908811535163</v>
      </c>
      <c r="R37" s="83">
        <v>0.43083636731756353</v>
      </c>
      <c r="S37" s="84">
        <f t="shared" si="6"/>
        <v>0.89966465354353398</v>
      </c>
      <c r="T37" s="85">
        <f>分析係数表!F40</f>
        <v>0.70839968994433089</v>
      </c>
      <c r="U37" s="86">
        <f t="shared" si="7"/>
        <v>0.63732216162411337</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投入係数表!AG38</f>
        <v>9.4507449410718254E-4</v>
      </c>
      <c r="E38" s="77">
        <f t="shared" si="0"/>
        <v>9.4507449410718258E-2</v>
      </c>
      <c r="F38" s="76">
        <f>分析係数表!C41</f>
        <v>0.76732784646536523</v>
      </c>
      <c r="G38" s="77">
        <f t="shared" si="1"/>
        <v>7.2518197631260897E-2</v>
      </c>
      <c r="H38" s="77">
        <v>8.3031111738075841E-2</v>
      </c>
      <c r="I38" s="77">
        <f t="shared" si="2"/>
        <v>8.3031111738075841E-2</v>
      </c>
      <c r="J38" s="76">
        <f>分析係数表!G41</f>
        <v>0.44330293713737212</v>
      </c>
      <c r="K38" s="78">
        <f t="shared" si="3"/>
        <v>3.6807935707270353E-2</v>
      </c>
      <c r="L38" s="79"/>
      <c r="M38" s="80"/>
      <c r="N38" s="81">
        <f>分析係数表!H41</f>
        <v>5.3196318442225214E-2</v>
      </c>
      <c r="O38" s="82">
        <f t="shared" si="4"/>
        <v>0.79205847334275781</v>
      </c>
      <c r="P38" s="76">
        <f>分析係数表!C41</f>
        <v>0.76732784646536523</v>
      </c>
      <c r="Q38" s="82">
        <f t="shared" si="5"/>
        <v>0.60776852262474323</v>
      </c>
      <c r="R38" s="83">
        <v>0.61890914096682859</v>
      </c>
      <c r="S38" s="84">
        <f t="shared" si="6"/>
        <v>0.70194025270490445</v>
      </c>
      <c r="T38" s="85">
        <f>分析係数表!F41</f>
        <v>0.5479013319521201</v>
      </c>
      <c r="U38" s="86">
        <f t="shared" si="7"/>
        <v>0.3845939994078249</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投入係数表!AG39</f>
        <v>1.0117856348676895E-3</v>
      </c>
      <c r="E39" s="77">
        <f>$C$35*D39</f>
        <v>0.10117856348676896</v>
      </c>
      <c r="F39" s="76">
        <f>分析係数表!C42</f>
        <v>0.61896115066660296</v>
      </c>
      <c r="G39" s="77">
        <f>E39*F39</f>
        <v>6.262560007856445E-2</v>
      </c>
      <c r="H39" s="77">
        <v>9.1408707773515299E-2</v>
      </c>
      <c r="I39" s="77">
        <f>C39+H39</f>
        <v>9.1408707773515299E-2</v>
      </c>
      <c r="J39" s="76">
        <f>分析係数表!G42</f>
        <v>0.48521299417713759</v>
      </c>
      <c r="K39" s="78">
        <f>I39*J39</f>
        <v>4.4352692792650347E-2</v>
      </c>
      <c r="L39" s="79"/>
      <c r="M39" s="80"/>
      <c r="N39" s="81">
        <f>分析係数表!H42</f>
        <v>1.2030804871176784E-2</v>
      </c>
      <c r="O39" s="82">
        <f t="shared" si="4"/>
        <v>0.17913083495990692</v>
      </c>
      <c r="P39" s="76">
        <f>分析係数表!C42</f>
        <v>0.61896115066660296</v>
      </c>
      <c r="Q39" s="82">
        <f>O39*P39</f>
        <v>0.11087502772665334</v>
      </c>
      <c r="R39" s="83">
        <v>0.11978667787192167</v>
      </c>
      <c r="S39" s="84">
        <f>I39+R39</f>
        <v>0.21119538564543697</v>
      </c>
      <c r="T39" s="85">
        <f>分析係数表!F42</f>
        <v>0.55654305853509045</v>
      </c>
      <c r="U39" s="86">
        <f>S39*T39</f>
        <v>0.11753932587560943</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投入係数表!AG40</f>
        <v>0.15908383366688902</v>
      </c>
      <c r="E40" s="77">
        <f>$C$35*D40</f>
        <v>15.908383366688902</v>
      </c>
      <c r="F40" s="76">
        <f>分析係数表!C43</f>
        <v>0.5789580681381028</v>
      </c>
      <c r="G40" s="77">
        <f>E40*F40</f>
        <v>9.2102869011785344</v>
      </c>
      <c r="H40" s="77">
        <v>11.394145938574287</v>
      </c>
      <c r="I40" s="77">
        <f>C40+H40</f>
        <v>11.394145938574287</v>
      </c>
      <c r="J40" s="76">
        <f>分析係数表!G43</f>
        <v>0.34272082878953108</v>
      </c>
      <c r="K40" s="78">
        <f>I40*J40</f>
        <v>3.905011139417049</v>
      </c>
      <c r="L40" s="79"/>
      <c r="M40" s="80"/>
      <c r="N40" s="81">
        <f>分析係数表!H43</f>
        <v>3.3445512318817892E-2</v>
      </c>
      <c r="O40" s="82">
        <f t="shared" si="4"/>
        <v>0.49798185669897616</v>
      </c>
      <c r="P40" s="76">
        <f>分析係数表!C43</f>
        <v>0.5789580681381028</v>
      </c>
      <c r="Q40" s="82">
        <f>O40*P40</f>
        <v>0.2883106137222648</v>
      </c>
      <c r="R40" s="83">
        <v>0.69723615124855065</v>
      </c>
      <c r="S40" s="84">
        <f>I40+R40</f>
        <v>12.091382089822837</v>
      </c>
      <c r="T40" s="85">
        <f>分析係数表!F43</f>
        <v>0.5990685205379862</v>
      </c>
      <c r="U40" s="86">
        <f>S40*T40</f>
        <v>7.2435663798096703</v>
      </c>
      <c r="V40" s="87">
        <f>分析係数表!D43</f>
        <v>0.10839694656488549</v>
      </c>
      <c r="W40" s="88">
        <f>ROUND(S40*V40,0)</f>
        <v>1</v>
      </c>
      <c r="X40" s="76">
        <f>分析係数表!E43</f>
        <v>8.9508360596146849E-2</v>
      </c>
      <c r="Y40" s="89">
        <f>ROUND(S40*X40,0)</f>
        <v>1</v>
      </c>
    </row>
    <row r="41" spans="1:25" x14ac:dyDescent="0.2">
      <c r="A41" s="6" t="s">
        <v>341</v>
      </c>
      <c r="B41" s="5" t="s">
        <v>42</v>
      </c>
      <c r="C41" s="90"/>
      <c r="D41" s="76">
        <f>投入係数表!AG41</f>
        <v>4.9477429397376026E-3</v>
      </c>
      <c r="E41" s="77">
        <f>$C$35*D41</f>
        <v>0.49477429397376027</v>
      </c>
      <c r="F41" s="76">
        <f>分析係数表!C44</f>
        <v>0.63630612597919289</v>
      </c>
      <c r="G41" s="77">
        <f>E41*F41</f>
        <v>0.3148279142325337</v>
      </c>
      <c r="H41" s="77">
        <v>0.36239305769732322</v>
      </c>
      <c r="I41" s="77">
        <f>C41+H41</f>
        <v>0.36239305769732322</v>
      </c>
      <c r="J41" s="76">
        <f>分析係数表!G44</f>
        <v>0.27264053101016389</v>
      </c>
      <c r="K41" s="78">
        <f>I41*J41</f>
        <v>9.8803035684995155E-2</v>
      </c>
      <c r="L41" s="79"/>
      <c r="M41" s="80"/>
      <c r="N41" s="81">
        <f>分析係数表!H44</f>
        <v>0.11349043608928404</v>
      </c>
      <c r="O41" s="82">
        <f t="shared" si="4"/>
        <v>1.6897985458431657</v>
      </c>
      <c r="P41" s="76">
        <f>分析係数表!C44</f>
        <v>0.63630612597919289</v>
      </c>
      <c r="Q41" s="82">
        <f>O41*P41</f>
        <v>1.0752291663907383</v>
      </c>
      <c r="R41" s="83">
        <v>1.0963271768915011</v>
      </c>
      <c r="S41" s="84">
        <f>I41+R41</f>
        <v>1.4587202345888244</v>
      </c>
      <c r="T41" s="85">
        <f>分析係数表!F44</f>
        <v>0.52896909354905619</v>
      </c>
      <c r="U41" s="86">
        <f>S41*T41</f>
        <v>0.77161792023211706</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投入係数表!AG42</f>
        <v>2.9686457638425619E-3</v>
      </c>
      <c r="E42" s="77">
        <f>$C$35*D42</f>
        <v>0.29686457638425617</v>
      </c>
      <c r="F42" s="76">
        <f>分析係数表!C45</f>
        <v>1</v>
      </c>
      <c r="G42" s="77">
        <f>E42*F42</f>
        <v>0.29686457638425617</v>
      </c>
      <c r="H42" s="77">
        <v>0.36678701620651327</v>
      </c>
      <c r="I42" s="77">
        <f>C42+H42</f>
        <v>0.36678701620651327</v>
      </c>
      <c r="J42" s="76">
        <f>分析係数表!G45</f>
        <v>0</v>
      </c>
      <c r="K42" s="78">
        <f>I42*J42</f>
        <v>0</v>
      </c>
      <c r="L42" s="79"/>
      <c r="M42" s="80"/>
      <c r="N42" s="81">
        <f>分析係数表!H45</f>
        <v>0</v>
      </c>
      <c r="O42" s="82">
        <f t="shared" si="4"/>
        <v>0</v>
      </c>
      <c r="P42" s="76">
        <f>分析係数表!C45</f>
        <v>1</v>
      </c>
      <c r="Q42" s="82">
        <f>O42*P42</f>
        <v>0</v>
      </c>
      <c r="R42" s="83">
        <v>2.1243515891836484E-2</v>
      </c>
      <c r="S42" s="84">
        <f>I42+R42</f>
        <v>0.38803053209834976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4.9699799866577722E-3</v>
      </c>
      <c r="E43" s="77">
        <f>$C$35*D43</f>
        <v>0.49699799866577721</v>
      </c>
      <c r="F43" s="76">
        <f>分析係数表!C46</f>
        <v>0.4351527731358511</v>
      </c>
      <c r="G43" s="77">
        <f>E43*F43</f>
        <v>0.21627005736238097</v>
      </c>
      <c r="H43" s="77">
        <v>0.29517666144948995</v>
      </c>
      <c r="I43" s="77">
        <f>C43+H43</f>
        <v>0.29517666144948995</v>
      </c>
      <c r="J43" s="76">
        <f>分析係数表!G46</f>
        <v>9.2768120033880526E-3</v>
      </c>
      <c r="K43" s="78">
        <f>I43*J43</f>
        <v>2.7382983960546397E-3</v>
      </c>
      <c r="L43" s="79"/>
      <c r="M43" s="80"/>
      <c r="N43" s="81">
        <f>分析係数表!H46</f>
        <v>2.189916413611746E-2</v>
      </c>
      <c r="O43" s="82">
        <f t="shared" si="4"/>
        <v>0.32606426574376501</v>
      </c>
      <c r="P43" s="76">
        <f>分析係数表!C46</f>
        <v>0.4351527731358511</v>
      </c>
      <c r="Q43" s="82">
        <f>O43*P43</f>
        <v>0.14188776945890444</v>
      </c>
      <c r="R43" s="83">
        <v>0.16893709444867827</v>
      </c>
      <c r="S43" s="84">
        <f>I43+R43</f>
        <v>0.46411375589816822</v>
      </c>
      <c r="T43" s="85">
        <f>分析係数表!F46</f>
        <v>0.31347557778405194</v>
      </c>
      <c r="U43" s="86">
        <f>S43*T43</f>
        <v>0.14548832778770474</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投入係数表!AG44</f>
        <v>0.46975761618857015</v>
      </c>
      <c r="E44" s="91">
        <f>SUM(E5:E43)</f>
        <v>46.975761618857014</v>
      </c>
      <c r="F44" s="92">
        <f>分析係数表!C47</f>
        <v>0.50215200620282352</v>
      </c>
      <c r="G44" s="91">
        <f>SUM(G5:G43)</f>
        <v>25.439439984359019</v>
      </c>
      <c r="H44" s="91">
        <f>SUM(H5:H43)</f>
        <v>31.854153074092</v>
      </c>
      <c r="I44" s="91">
        <f>SUM(I5:I43)</f>
        <v>131.85415307409198</v>
      </c>
      <c r="J44" s="92">
        <f>分析係数表!G47</f>
        <v>0.20854392305328981</v>
      </c>
      <c r="K44" s="93">
        <f>SUM(K5:K43)</f>
        <v>23.734347838324975</v>
      </c>
      <c r="L44" s="94">
        <f>最終需要_まとめ!$L$33</f>
        <v>0.62733333333333341</v>
      </c>
      <c r="M44" s="91">
        <f>K44*L44</f>
        <v>14.889347543909203</v>
      </c>
      <c r="N44" s="95">
        <f>分析係数表!H47</f>
        <v>1</v>
      </c>
      <c r="O44" s="96">
        <f>SUM(O5:O43)</f>
        <v>14.889347543909203</v>
      </c>
      <c r="P44" s="92">
        <f>分析係数表!C47</f>
        <v>0.50215200620282352</v>
      </c>
      <c r="Q44" s="96">
        <f>SUM(Q5:Q43)</f>
        <v>8.94781707747679</v>
      </c>
      <c r="R44" s="91">
        <f>SUM(R5:R43)</f>
        <v>10.83832859776329</v>
      </c>
      <c r="S44" s="97">
        <f>SUM(S5:S43)</f>
        <v>142.69248167185532</v>
      </c>
      <c r="T44" s="98">
        <f>分析係数表!F47</f>
        <v>0.44541069554230517</v>
      </c>
      <c r="U44" s="99">
        <f>SUM(U5:U43)</f>
        <v>76.58088030171244</v>
      </c>
      <c r="V44" s="100">
        <f>分析係数表!D47</f>
        <v>5.4742347785855433E-2</v>
      </c>
      <c r="W44" s="101">
        <f>SUM(W5:W43)</f>
        <v>4</v>
      </c>
      <c r="X44" s="92">
        <f>分析係数表!E47</f>
        <v>4.5721861365849166E-2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289</v>
      </c>
      <c r="S2" s="3" t="s">
        <v>153</v>
      </c>
      <c r="U2" s="64" t="s">
        <v>210</v>
      </c>
      <c r="W2" s="3" t="s">
        <v>130</v>
      </c>
      <c r="Y2" s="3" t="s">
        <v>154</v>
      </c>
    </row>
    <row r="3" spans="1:25" ht="44" x14ac:dyDescent="0.2">
      <c r="B3" s="65"/>
      <c r="C3" s="66" t="s">
        <v>228</v>
      </c>
      <c r="D3" s="66" t="s">
        <v>231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3.726650207294918E-5</v>
      </c>
      <c r="E5" s="77">
        <f t="shared" ref="E5:E38" si="0">$C$36*D5</f>
        <v>3.726650207294918E-3</v>
      </c>
      <c r="F5" s="76">
        <f>分析係数表!C8</f>
        <v>8.4659786601364306E-2</v>
      </c>
      <c r="G5" s="77">
        <f t="shared" ref="G5:G38" si="1">E5*F5</f>
        <v>3.154974112875178E-4</v>
      </c>
      <c r="H5" s="77">
        <f t="array" ref="H5:H43">MMULT(逆行列係数!C5:AO43,'32'!G5:G43)</f>
        <v>7.1567274738495144E-4</v>
      </c>
      <c r="I5" s="77">
        <f t="shared" ref="I5:I38" si="2">C5+H5</f>
        <v>7.1567274738495144E-4</v>
      </c>
      <c r="J5" s="76">
        <f>分析係数表!G8</f>
        <v>0.11977611940298508</v>
      </c>
      <c r="K5" s="78">
        <f t="shared" ref="K5:K38" si="3">I5*J5</f>
        <v>8.5720504444242317E-5</v>
      </c>
      <c r="L5" s="79" t="s">
        <v>188</v>
      </c>
      <c r="M5" s="80" t="s">
        <v>188</v>
      </c>
      <c r="N5" s="81">
        <f>分析係数表!H8</f>
        <v>1.0788748708637261E-2</v>
      </c>
      <c r="O5" s="82">
        <f t="shared" ref="O5:O43" si="4">$M$44*N5</f>
        <v>0.28011462633368123</v>
      </c>
      <c r="P5" s="76">
        <f>分析係数表!C8</f>
        <v>8.4659786601364306E-2</v>
      </c>
      <c r="Q5" s="82">
        <f t="shared" ref="Q5:Q38" si="5">O5*P5</f>
        <v>2.3714444489330355E-2</v>
      </c>
      <c r="R5" s="83">
        <f t="array" ref="R5:R43">MMULT(逆行列係数!C5:AO43,'32'!Q5:Q43)</f>
        <v>3.0786846601125975E-2</v>
      </c>
      <c r="S5" s="84">
        <f t="shared" ref="S5:S38" si="6">I5+R5</f>
        <v>3.1502519348510928E-2</v>
      </c>
      <c r="T5" s="85">
        <f>分析係数表!F8</f>
        <v>0.4513681592039801</v>
      </c>
      <c r="U5" s="86">
        <f t="shared" ref="U5:U38" si="7">S5*T5</f>
        <v>1.4219234168625144E-2</v>
      </c>
      <c r="V5" s="87">
        <f>分析係数表!D8</f>
        <v>0.27985074626865669</v>
      </c>
      <c r="W5" s="88">
        <f t="shared" ref="W5:W38" si="8">ROUND(S5*V5,0)</f>
        <v>0</v>
      </c>
      <c r="X5" s="76">
        <f>分析係数表!E8</f>
        <v>0.11442786069651742</v>
      </c>
      <c r="Y5" s="89">
        <f t="shared" ref="Y5:Y38" si="9">ROUND(S5*X5,0)</f>
        <v>0</v>
      </c>
    </row>
    <row r="6" spans="1:25" x14ac:dyDescent="0.2">
      <c r="A6" s="6" t="s">
        <v>220</v>
      </c>
      <c r="B6" s="5" t="s">
        <v>266</v>
      </c>
      <c r="C6" s="90"/>
      <c r="D6" s="76">
        <f>投入係数表!AH6</f>
        <v>0</v>
      </c>
      <c r="E6" s="77">
        <f t="shared" si="0"/>
        <v>0</v>
      </c>
      <c r="F6" s="76">
        <f>分析係数表!C9</f>
        <v>0.31916038751345532</v>
      </c>
      <c r="G6" s="77">
        <f t="shared" si="1"/>
        <v>0</v>
      </c>
      <c r="H6" s="77">
        <v>2.9932692996336547E-4</v>
      </c>
      <c r="I6" s="77">
        <f t="shared" si="2"/>
        <v>2.9932692996336547E-4</v>
      </c>
      <c r="J6" s="76">
        <f>分析係数表!G9</f>
        <v>0.24726134585289514</v>
      </c>
      <c r="K6" s="78">
        <f t="shared" si="3"/>
        <v>7.401197955275703E-5</v>
      </c>
      <c r="L6" s="79"/>
      <c r="M6" s="80"/>
      <c r="N6" s="81">
        <f>分析係数表!H9</f>
        <v>5.7211282597126128E-4</v>
      </c>
      <c r="O6" s="82">
        <f t="shared" si="4"/>
        <v>1.4854101693864415E-2</v>
      </c>
      <c r="P6" s="76">
        <f>分析係数表!C9</f>
        <v>0.31916038751345532</v>
      </c>
      <c r="Q6" s="82">
        <f t="shared" si="5"/>
        <v>4.7408408527780397E-3</v>
      </c>
      <c r="R6" s="83">
        <v>5.7620779767477487E-3</v>
      </c>
      <c r="S6" s="84">
        <f t="shared" si="6"/>
        <v>6.0614049067111144E-3</v>
      </c>
      <c r="T6" s="85">
        <f>分析係数表!F9</f>
        <v>0.67449139280125192</v>
      </c>
      <c r="U6" s="86">
        <f t="shared" si="7"/>
        <v>4.088365437859922E-3</v>
      </c>
      <c r="V6" s="87">
        <f>分析係数表!D9</f>
        <v>0.15336463223787167</v>
      </c>
      <c r="W6" s="88">
        <f t="shared" si="8"/>
        <v>0</v>
      </c>
      <c r="X6" s="76">
        <f>分析係数表!E9</f>
        <v>8.7636932707355245E-2</v>
      </c>
      <c r="Y6" s="89">
        <f t="shared" si="9"/>
        <v>0</v>
      </c>
    </row>
    <row r="7" spans="1:25" x14ac:dyDescent="0.2">
      <c r="A7" s="6" t="s">
        <v>221</v>
      </c>
      <c r="B7" s="5" t="s">
        <v>267</v>
      </c>
      <c r="C7" s="90"/>
      <c r="D7" s="76">
        <f>投入係数表!AH7</f>
        <v>9.3166255182372949E-6</v>
      </c>
      <c r="E7" s="77">
        <f t="shared" si="0"/>
        <v>9.3166255182372949E-4</v>
      </c>
      <c r="F7" s="76">
        <f>分析係数表!C10</f>
        <v>0.62166360683519284</v>
      </c>
      <c r="G7" s="77">
        <f t="shared" si="1"/>
        <v>5.7918070232001941E-4</v>
      </c>
      <c r="H7" s="77">
        <v>1.8551030525130741E-3</v>
      </c>
      <c r="I7" s="77">
        <f t="shared" si="2"/>
        <v>1.8551030525130741E-3</v>
      </c>
      <c r="J7" s="76">
        <f>分析係数表!G10</f>
        <v>0.1793598233995585</v>
      </c>
      <c r="K7" s="78">
        <f t="shared" si="3"/>
        <v>3.3273095588672686E-4</v>
      </c>
      <c r="L7" s="79"/>
      <c r="M7" s="80"/>
      <c r="N7" s="81">
        <f>分析係数表!H10</f>
        <v>1.0737876843126819E-3</v>
      </c>
      <c r="O7" s="82">
        <f t="shared" si="4"/>
        <v>2.7879381017759206E-2</v>
      </c>
      <c r="P7" s="76">
        <f>分析係数表!C10</f>
        <v>0.62166360683519284</v>
      </c>
      <c r="Q7" s="82">
        <f t="shared" si="5"/>
        <v>1.7331596559832796E-2</v>
      </c>
      <c r="R7" s="83">
        <v>2.740461510771135E-2</v>
      </c>
      <c r="S7" s="84">
        <f t="shared" si="6"/>
        <v>2.9259718160224425E-2</v>
      </c>
      <c r="T7" s="85">
        <f>分析係数表!F10</f>
        <v>0.51894775570272256</v>
      </c>
      <c r="U7" s="86">
        <f t="shared" si="7"/>
        <v>1.5184265071742659E-2</v>
      </c>
      <c r="V7" s="87">
        <f>分析係数表!D10</f>
        <v>0.10375275938189846</v>
      </c>
      <c r="W7" s="88">
        <f t="shared" si="8"/>
        <v>0</v>
      </c>
      <c r="X7" s="76">
        <f>分析係数表!E10</f>
        <v>7.5423105224429726E-3</v>
      </c>
      <c r="Y7" s="89">
        <f t="shared" si="9"/>
        <v>0</v>
      </c>
    </row>
    <row r="8" spans="1:25" x14ac:dyDescent="0.2">
      <c r="A8" s="6" t="s">
        <v>222</v>
      </c>
      <c r="B8" s="5" t="s">
        <v>27</v>
      </c>
      <c r="C8" s="90"/>
      <c r="D8" s="76">
        <f>投入係数表!AH8</f>
        <v>9.3166255182372949E-6</v>
      </c>
      <c r="E8" s="77">
        <f t="shared" si="0"/>
        <v>9.3166255182372949E-4</v>
      </c>
      <c r="F8" s="76">
        <f>分析係数表!C11</f>
        <v>1.1338376983330734E-2</v>
      </c>
      <c r="G8" s="77">
        <f t="shared" si="1"/>
        <v>1.0563541233829351E-5</v>
      </c>
      <c r="H8" s="77">
        <v>7.5826995307711077E-3</v>
      </c>
      <c r="I8" s="77">
        <f t="shared" si="2"/>
        <v>7.5826995307711077E-3</v>
      </c>
      <c r="J8" s="76">
        <f>分析係数表!G11</f>
        <v>0.33809183916250296</v>
      </c>
      <c r="K8" s="78">
        <f t="shared" si="3"/>
        <v>2.5636488301750519E-3</v>
      </c>
      <c r="L8" s="79"/>
      <c r="M8" s="80"/>
      <c r="N8" s="81">
        <f>分析係数表!H11</f>
        <v>-1.9566102119400181E-5</v>
      </c>
      <c r="O8" s="82">
        <f t="shared" si="4"/>
        <v>-5.0800621388045195E-4</v>
      </c>
      <c r="P8" s="76">
        <f>分析係数表!C11</f>
        <v>1.1338376983330734E-2</v>
      </c>
      <c r="Q8" s="82">
        <f t="shared" si="5"/>
        <v>-5.7599659628511062E-6</v>
      </c>
      <c r="R8" s="83">
        <v>3.8948160013237846E-3</v>
      </c>
      <c r="S8" s="84">
        <f t="shared" si="6"/>
        <v>1.1477515532094893E-2</v>
      </c>
      <c r="T8" s="85">
        <f>分析係数表!F11</f>
        <v>0.55864858434451581</v>
      </c>
      <c r="U8" s="86">
        <f t="shared" si="7"/>
        <v>6.4118978037970044E-3</v>
      </c>
      <c r="V8" s="87">
        <f>分析係数表!D11</f>
        <v>2.8313109683559361E-2</v>
      </c>
      <c r="W8" s="88">
        <f t="shared" si="8"/>
        <v>0</v>
      </c>
      <c r="X8" s="76">
        <f>分析係数表!E11</f>
        <v>1.8320247442303116E-2</v>
      </c>
      <c r="Y8" s="89">
        <f t="shared" si="9"/>
        <v>0</v>
      </c>
    </row>
    <row r="9" spans="1:25" x14ac:dyDescent="0.2">
      <c r="A9" s="6" t="s">
        <v>223</v>
      </c>
      <c r="B9" s="5" t="s">
        <v>191</v>
      </c>
      <c r="C9" s="90"/>
      <c r="D9" s="76">
        <f>投入係数表!AH9</f>
        <v>3.2608189313830532E-4</v>
      </c>
      <c r="E9" s="77">
        <f t="shared" si="0"/>
        <v>3.2608189313830534E-2</v>
      </c>
      <c r="F9" s="76">
        <f>分析係数表!C12</f>
        <v>8.477574226152873E-2</v>
      </c>
      <c r="G9" s="77">
        <f t="shared" si="1"/>
        <v>2.7643834528844327E-3</v>
      </c>
      <c r="H9" s="77">
        <v>3.6916532930032957E-3</v>
      </c>
      <c r="I9" s="77">
        <f t="shared" si="2"/>
        <v>3.6916532930032957E-3</v>
      </c>
      <c r="J9" s="76">
        <f>分析係数表!G12</f>
        <v>0.1365084958708076</v>
      </c>
      <c r="K9" s="78">
        <f t="shared" si="3"/>
        <v>5.0394203830439368E-4</v>
      </c>
      <c r="L9" s="79"/>
      <c r="M9" s="80"/>
      <c r="N9" s="81">
        <f>分析係数表!H12</f>
        <v>8.9702751776602072E-2</v>
      </c>
      <c r="O9" s="82">
        <f t="shared" si="4"/>
        <v>2.3290052881563201</v>
      </c>
      <c r="P9" s="76">
        <f>分析係数表!C12</f>
        <v>8.477574226152873E-2</v>
      </c>
      <c r="Q9" s="82">
        <f t="shared" si="5"/>
        <v>0.19744315203447765</v>
      </c>
      <c r="R9" s="83">
        <v>0.22400380873899206</v>
      </c>
      <c r="S9" s="84">
        <f t="shared" si="6"/>
        <v>0.22769546203199537</v>
      </c>
      <c r="T9" s="85">
        <f>分析係数表!F12</f>
        <v>0.34033278686012841</v>
      </c>
      <c r="U9" s="86">
        <f t="shared" si="7"/>
        <v>7.7492231148753546E-2</v>
      </c>
      <c r="V9" s="87">
        <f>分析係数表!D12</f>
        <v>4.8339896119018802E-2</v>
      </c>
      <c r="W9" s="88">
        <f t="shared" si="8"/>
        <v>0</v>
      </c>
      <c r="X9" s="76">
        <f>分析係数表!E12</f>
        <v>5.0155515038227586E-2</v>
      </c>
      <c r="Y9" s="89">
        <f t="shared" si="9"/>
        <v>0</v>
      </c>
    </row>
    <row r="10" spans="1:25" x14ac:dyDescent="0.2">
      <c r="A10" s="6" t="s">
        <v>224</v>
      </c>
      <c r="B10" s="5" t="s">
        <v>28</v>
      </c>
      <c r="C10" s="90"/>
      <c r="D10" s="76">
        <f>投入係数表!AH10</f>
        <v>3.3260353100107139E-3</v>
      </c>
      <c r="E10" s="77">
        <f t="shared" si="0"/>
        <v>0.33260353100107137</v>
      </c>
      <c r="F10" s="76">
        <f>分析係数表!C13</f>
        <v>0</v>
      </c>
      <c r="G10" s="77">
        <f t="shared" si="1"/>
        <v>0</v>
      </c>
      <c r="H10" s="77">
        <v>0</v>
      </c>
      <c r="I10" s="77">
        <f t="shared" si="2"/>
        <v>0</v>
      </c>
      <c r="J10" s="76">
        <f>分析係数表!G13</f>
        <v>0.24491255961844197</v>
      </c>
      <c r="K10" s="78">
        <f t="shared" si="3"/>
        <v>0</v>
      </c>
      <c r="L10" s="79"/>
      <c r="M10" s="80"/>
      <c r="N10" s="81">
        <f>分析係数表!H13</f>
        <v>1.4239426478414675E-2</v>
      </c>
      <c r="O10" s="82">
        <f t="shared" si="4"/>
        <v>0.36970660221363771</v>
      </c>
      <c r="P10" s="76">
        <f>分析係数表!C13</f>
        <v>0</v>
      </c>
      <c r="Q10" s="82">
        <f t="shared" si="5"/>
        <v>0</v>
      </c>
      <c r="R10" s="83">
        <v>0</v>
      </c>
      <c r="S10" s="84">
        <f t="shared" si="6"/>
        <v>0</v>
      </c>
      <c r="T10" s="85">
        <f>分析係数表!F13</f>
        <v>0.38322734499205086</v>
      </c>
      <c r="U10" s="86">
        <f t="shared" si="7"/>
        <v>0</v>
      </c>
      <c r="V10" s="87">
        <f>分析係数表!D13</f>
        <v>0.15429252782193958</v>
      </c>
      <c r="W10" s="88">
        <f t="shared" si="8"/>
        <v>0</v>
      </c>
      <c r="X10" s="76">
        <f>分析係数表!E13</f>
        <v>0.15087440381558029</v>
      </c>
      <c r="Y10" s="89">
        <f t="shared" si="9"/>
        <v>0</v>
      </c>
    </row>
    <row r="11" spans="1:25" x14ac:dyDescent="0.2">
      <c r="A11" s="6" t="s">
        <v>225</v>
      </c>
      <c r="B11" s="5" t="s">
        <v>268</v>
      </c>
      <c r="C11" s="90"/>
      <c r="D11" s="76">
        <f>投入係数表!AH11</f>
        <v>1.2670610704802721E-3</v>
      </c>
      <c r="E11" s="77">
        <f t="shared" si="0"/>
        <v>0.12670610704802721</v>
      </c>
      <c r="F11" s="76">
        <f>分析係数表!C14</f>
        <v>0.10751143043762246</v>
      </c>
      <c r="G11" s="77">
        <f t="shared" si="1"/>
        <v>1.3622354813915922E-2</v>
      </c>
      <c r="H11" s="77">
        <v>5.1714706541347577E-2</v>
      </c>
      <c r="I11" s="77">
        <f t="shared" si="2"/>
        <v>5.1714706541347577E-2</v>
      </c>
      <c r="J11" s="76">
        <f>分析係数表!G14</f>
        <v>0.16229985443959244</v>
      </c>
      <c r="K11" s="78">
        <f t="shared" si="3"/>
        <v>8.3932893440469506E-3</v>
      </c>
      <c r="L11" s="79"/>
      <c r="M11" s="80"/>
      <c r="N11" s="81">
        <f>分析係数表!H14</f>
        <v>1.1512694487055067E-3</v>
      </c>
      <c r="O11" s="82">
        <f t="shared" si="4"/>
        <v>2.9891085624725797E-2</v>
      </c>
      <c r="P11" s="76">
        <f>分析係数表!C14</f>
        <v>0.10751143043762246</v>
      </c>
      <c r="Q11" s="82">
        <f t="shared" si="5"/>
        <v>3.2136333728477241E-3</v>
      </c>
      <c r="R11" s="83">
        <v>1.9037157903902032E-2</v>
      </c>
      <c r="S11" s="84">
        <f t="shared" si="6"/>
        <v>7.0751864445249613E-2</v>
      </c>
      <c r="T11" s="85">
        <f>分析係数表!F14</f>
        <v>0.30163027656477437</v>
      </c>
      <c r="U11" s="86">
        <f t="shared" si="7"/>
        <v>2.1340904440094066E-2</v>
      </c>
      <c r="V11" s="87">
        <f>分析係数表!D14</f>
        <v>4.9606986899563318E-2</v>
      </c>
      <c r="W11" s="88">
        <f t="shared" si="8"/>
        <v>0</v>
      </c>
      <c r="X11" s="76">
        <f>分析係数表!E14</f>
        <v>4.2823871906841338E-2</v>
      </c>
      <c r="Y11" s="89">
        <f t="shared" si="9"/>
        <v>0</v>
      </c>
    </row>
    <row r="12" spans="1:25" x14ac:dyDescent="0.2">
      <c r="A12" s="6" t="s">
        <v>226</v>
      </c>
      <c r="B12" s="5" t="s">
        <v>29</v>
      </c>
      <c r="C12" s="90"/>
      <c r="D12" s="76">
        <f>投入係数表!AH12</f>
        <v>9.130293007872549E-4</v>
      </c>
      <c r="E12" s="77">
        <f t="shared" si="0"/>
        <v>9.1302930078725489E-2</v>
      </c>
      <c r="F12" s="76">
        <f>分析係数表!C15</f>
        <v>0</v>
      </c>
      <c r="G12" s="77">
        <f t="shared" si="1"/>
        <v>0</v>
      </c>
      <c r="H12" s="77">
        <v>0</v>
      </c>
      <c r="I12" s="77">
        <f t="shared" si="2"/>
        <v>0</v>
      </c>
      <c r="J12" s="76">
        <f>分析係数表!G15</f>
        <v>9.5606550833438886E-2</v>
      </c>
      <c r="K12" s="78">
        <f t="shared" si="3"/>
        <v>0</v>
      </c>
      <c r="L12" s="79"/>
      <c r="M12" s="80"/>
      <c r="N12" s="81">
        <f>分析係数表!H15</f>
        <v>8.2240240428262841E-3</v>
      </c>
      <c r="O12" s="82">
        <f t="shared" si="4"/>
        <v>0.21352517181823158</v>
      </c>
      <c r="P12" s="76">
        <f>分析係数表!C15</f>
        <v>0</v>
      </c>
      <c r="Q12" s="82">
        <f t="shared" si="5"/>
        <v>0</v>
      </c>
      <c r="R12" s="83">
        <v>0</v>
      </c>
      <c r="S12" s="84">
        <f t="shared" si="6"/>
        <v>0</v>
      </c>
      <c r="T12" s="85">
        <f>分析係数表!F15</f>
        <v>0.30369184830376095</v>
      </c>
      <c r="U12" s="86">
        <f t="shared" si="7"/>
        <v>0</v>
      </c>
      <c r="V12" s="87">
        <f>分析係数表!D15</f>
        <v>1.6461521337800857E-2</v>
      </c>
      <c r="W12" s="88">
        <f t="shared" si="8"/>
        <v>0</v>
      </c>
      <c r="X12" s="76">
        <f>分析係数表!E15</f>
        <v>1.4956994323480985E-2</v>
      </c>
      <c r="Y12" s="89">
        <f t="shared" si="9"/>
        <v>0</v>
      </c>
    </row>
    <row r="13" spans="1:25" x14ac:dyDescent="0.2">
      <c r="A13" s="6" t="s">
        <v>227</v>
      </c>
      <c r="B13" s="5" t="s">
        <v>30</v>
      </c>
      <c r="C13" s="90"/>
      <c r="D13" s="76">
        <f>投入係数表!AH13</f>
        <v>1.0835235477709973E-2</v>
      </c>
      <c r="E13" s="77">
        <f t="shared" si="0"/>
        <v>1.0835235477709972</v>
      </c>
      <c r="F13" s="76">
        <f>分析係数表!C16</f>
        <v>7.3204631810756426E-2</v>
      </c>
      <c r="G13" s="77">
        <f t="shared" si="1"/>
        <v>7.9318942372860399E-2</v>
      </c>
      <c r="H13" s="77">
        <v>9.5308672134205394E-2</v>
      </c>
      <c r="I13" s="77">
        <f t="shared" si="2"/>
        <v>9.5308672134205394E-2</v>
      </c>
      <c r="J13" s="76">
        <f>分析係数表!G16</f>
        <v>3.3405954974582423E-2</v>
      </c>
      <c r="K13" s="78">
        <f t="shared" si="3"/>
        <v>3.183877210002504E-3</v>
      </c>
      <c r="L13" s="79"/>
      <c r="M13" s="80"/>
      <c r="N13" s="81">
        <f>分析係数表!H16</f>
        <v>1.6620229784303289E-2</v>
      </c>
      <c r="O13" s="82">
        <f t="shared" si="4"/>
        <v>0.43152079831861112</v>
      </c>
      <c r="P13" s="76">
        <f>分析係数表!C16</f>
        <v>7.3204631810756426E-2</v>
      </c>
      <c r="Q13" s="82">
        <f t="shared" si="5"/>
        <v>3.158932115959761E-2</v>
      </c>
      <c r="R13" s="83">
        <v>4.0334504311204285E-2</v>
      </c>
      <c r="S13" s="84">
        <f t="shared" si="6"/>
        <v>0.13564317644540969</v>
      </c>
      <c r="T13" s="85">
        <f>分析係数表!F16</f>
        <v>0.2888106809675437</v>
      </c>
      <c r="U13" s="86">
        <f t="shared" si="7"/>
        <v>3.9175198157799455E-2</v>
      </c>
      <c r="V13" s="87">
        <f>分析係数表!D16</f>
        <v>4.6366124797497348E-3</v>
      </c>
      <c r="W13" s="88">
        <f t="shared" si="8"/>
        <v>0</v>
      </c>
      <c r="X13" s="76">
        <f>分析係数表!E16</f>
        <v>3.9662588682196527E-3</v>
      </c>
      <c r="Y13" s="89">
        <f t="shared" si="9"/>
        <v>0</v>
      </c>
    </row>
    <row r="14" spans="1:25" x14ac:dyDescent="0.2">
      <c r="A14" s="6" t="s">
        <v>2</v>
      </c>
      <c r="B14" s="5" t="s">
        <v>365</v>
      </c>
      <c r="C14" s="90"/>
      <c r="D14" s="76">
        <f>投入係数表!AH14</f>
        <v>1.9099082312386453E-3</v>
      </c>
      <c r="E14" s="77">
        <f t="shared" si="0"/>
        <v>0.19099082312386453</v>
      </c>
      <c r="F14" s="76">
        <f>分析係数表!C17</f>
        <v>9.4677137870855188E-2</v>
      </c>
      <c r="G14" s="77">
        <f t="shared" si="1"/>
        <v>1.808246449296624E-2</v>
      </c>
      <c r="H14" s="77">
        <v>4.273865472333882E-2</v>
      </c>
      <c r="I14" s="77">
        <f t="shared" si="2"/>
        <v>4.273865472333882E-2</v>
      </c>
      <c r="J14" s="76">
        <f>分析係数表!G17</f>
        <v>0.22277835489659081</v>
      </c>
      <c r="K14" s="78">
        <f t="shared" si="3"/>
        <v>9.5212471897588337E-3</v>
      </c>
      <c r="L14" s="79"/>
      <c r="M14" s="80"/>
      <c r="N14" s="81">
        <f>分析係数表!H17</f>
        <v>2.9857871834204678E-3</v>
      </c>
      <c r="O14" s="82">
        <f t="shared" si="4"/>
        <v>7.7521748238156982E-2</v>
      </c>
      <c r="P14" s="76">
        <f>分析係数表!C17</f>
        <v>9.4677137870855188E-2</v>
      </c>
      <c r="Q14" s="82">
        <f t="shared" si="5"/>
        <v>7.3395372459337136E-3</v>
      </c>
      <c r="R14" s="83">
        <v>1.7458177111160132E-2</v>
      </c>
      <c r="S14" s="84">
        <f t="shared" si="6"/>
        <v>6.0196831834498948E-2</v>
      </c>
      <c r="T14" s="85">
        <f>分析係数表!F17</f>
        <v>0.35642648030975543</v>
      </c>
      <c r="U14" s="86">
        <f t="shared" si="7"/>
        <v>2.14557448965687E-2</v>
      </c>
      <c r="V14" s="87">
        <f>分析係数表!D17</f>
        <v>4.0948153744451793E-2</v>
      </c>
      <c r="W14" s="88">
        <f t="shared" si="8"/>
        <v>0</v>
      </c>
      <c r="X14" s="76">
        <f>分析係数表!E17</f>
        <v>3.8719425819246388E-2</v>
      </c>
      <c r="Y14" s="89">
        <f t="shared" si="9"/>
        <v>0</v>
      </c>
    </row>
    <row r="15" spans="1:25" x14ac:dyDescent="0.2">
      <c r="A15" s="6" t="s">
        <v>3</v>
      </c>
      <c r="B15" s="5" t="s">
        <v>31</v>
      </c>
      <c r="C15" s="90"/>
      <c r="D15" s="76">
        <f>投入係数表!AH15</f>
        <v>1.770158848465086E-4</v>
      </c>
      <c r="E15" s="77">
        <f t="shared" si="0"/>
        <v>1.7701588484650862E-2</v>
      </c>
      <c r="F15" s="76">
        <f>分析係数表!C18</f>
        <v>9.0734209682590605E-2</v>
      </c>
      <c r="G15" s="77">
        <f t="shared" si="1"/>
        <v>1.6061396412812427E-3</v>
      </c>
      <c r="H15" s="77">
        <v>8.924985316415621E-3</v>
      </c>
      <c r="I15" s="77">
        <f t="shared" si="2"/>
        <v>8.924985316415621E-3</v>
      </c>
      <c r="J15" s="76">
        <f>分析係数表!G18</f>
        <v>0.21565293431791682</v>
      </c>
      <c r="K15" s="78">
        <f t="shared" si="3"/>
        <v>1.9246992722293499E-3</v>
      </c>
      <c r="L15" s="79"/>
      <c r="M15" s="80"/>
      <c r="N15" s="81">
        <f>分析係数表!H18</f>
        <v>4.3984597564411608E-4</v>
      </c>
      <c r="O15" s="82">
        <f t="shared" si="4"/>
        <v>1.141997968803256E-2</v>
      </c>
      <c r="P15" s="76">
        <f>分析係数表!C18</f>
        <v>9.0734209682590605E-2</v>
      </c>
      <c r="Q15" s="82">
        <f t="shared" si="5"/>
        <v>1.036182831584872E-3</v>
      </c>
      <c r="R15" s="83">
        <v>2.9979669245764635E-3</v>
      </c>
      <c r="S15" s="84">
        <f t="shared" si="6"/>
        <v>1.1922952240992084E-2</v>
      </c>
      <c r="T15" s="85">
        <f>分析係数表!F18</f>
        <v>0.45924018655266224</v>
      </c>
      <c r="U15" s="86">
        <f t="shared" si="7"/>
        <v>5.4754988114116875E-3</v>
      </c>
      <c r="V15" s="87">
        <f>分析係数表!D18</f>
        <v>6.0775359502526237E-2</v>
      </c>
      <c r="W15" s="88">
        <f t="shared" si="8"/>
        <v>0</v>
      </c>
      <c r="X15" s="76">
        <f>分析係数表!E18</f>
        <v>6.0046638165565484E-2</v>
      </c>
      <c r="Y15" s="89">
        <f t="shared" si="9"/>
        <v>0</v>
      </c>
    </row>
    <row r="16" spans="1:25" x14ac:dyDescent="0.2">
      <c r="A16" s="6" t="s">
        <v>4</v>
      </c>
      <c r="B16" s="5" t="s">
        <v>32</v>
      </c>
      <c r="C16" s="90"/>
      <c r="D16" s="76">
        <f>投入係数表!AH16</f>
        <v>3.726650207294918E-5</v>
      </c>
      <c r="E16" s="77">
        <f t="shared" si="0"/>
        <v>3.726650207294918E-3</v>
      </c>
      <c r="F16" s="76">
        <f>分析係数表!C19</f>
        <v>0.38367313932924796</v>
      </c>
      <c r="G16" s="77">
        <f t="shared" si="1"/>
        <v>1.4298155842148339E-3</v>
      </c>
      <c r="H16" s="77">
        <v>3.6820243957566341E-2</v>
      </c>
      <c r="I16" s="77">
        <f t="shared" si="2"/>
        <v>3.6820243957566341E-2</v>
      </c>
      <c r="J16" s="76">
        <f>分析係数表!G19</f>
        <v>5.766363928853338E-2</v>
      </c>
      <c r="K16" s="78">
        <f t="shared" si="3"/>
        <v>2.1231892660849064E-3</v>
      </c>
      <c r="L16" s="79"/>
      <c r="M16" s="80"/>
      <c r="N16" s="81">
        <f>分析係数表!H19</f>
        <v>-1.1191810412296904E-4</v>
      </c>
      <c r="O16" s="82">
        <f t="shared" si="4"/>
        <v>-2.9057955433961853E-3</v>
      </c>
      <c r="P16" s="76">
        <f>分析係数表!C19</f>
        <v>0.38367313932924796</v>
      </c>
      <c r="Q16" s="82">
        <f t="shared" si="5"/>
        <v>-1.1148756983837525E-3</v>
      </c>
      <c r="R16" s="83">
        <v>9.9515777303276036E-3</v>
      </c>
      <c r="S16" s="84">
        <f t="shared" si="6"/>
        <v>4.6771821687893941E-2</v>
      </c>
      <c r="T16" s="85">
        <f>分析係数表!F19</f>
        <v>0.24005843022564122</v>
      </c>
      <c r="U16" s="86">
        <f t="shared" si="7"/>
        <v>1.122797009318942E-2</v>
      </c>
      <c r="V16" s="87">
        <f>分析係数表!D19</f>
        <v>6.7037511004807461E-3</v>
      </c>
      <c r="W16" s="88">
        <f t="shared" si="8"/>
        <v>0</v>
      </c>
      <c r="X16" s="76">
        <f>分析係数表!E19</f>
        <v>7.5624105778571375E-3</v>
      </c>
      <c r="Y16" s="89">
        <f t="shared" si="9"/>
        <v>0</v>
      </c>
    </row>
    <row r="17" spans="1:25" x14ac:dyDescent="0.2">
      <c r="A17" s="6" t="s">
        <v>5</v>
      </c>
      <c r="B17" s="5" t="s">
        <v>33</v>
      </c>
      <c r="C17" s="90"/>
      <c r="D17" s="76">
        <f>投入係数表!AH17</f>
        <v>2.0496576140122049E-4</v>
      </c>
      <c r="E17" s="77">
        <f t="shared" si="0"/>
        <v>2.0496576140122048E-2</v>
      </c>
      <c r="F17" s="76">
        <f>分析係数表!C20</f>
        <v>5.6760594962254274E-2</v>
      </c>
      <c r="G17" s="77">
        <f t="shared" si="1"/>
        <v>1.1633978564024726E-3</v>
      </c>
      <c r="H17" s="77">
        <v>4.8488031371639517E-3</v>
      </c>
      <c r="I17" s="77">
        <f t="shared" si="2"/>
        <v>4.8488031371639517E-3</v>
      </c>
      <c r="J17" s="76">
        <f>分析係数表!G20</f>
        <v>0.10000544691976687</v>
      </c>
      <c r="K17" s="78">
        <f t="shared" si="3"/>
        <v>4.8490672475804867E-4</v>
      </c>
      <c r="L17" s="79"/>
      <c r="M17" s="80"/>
      <c r="N17" s="81">
        <f>分析係数表!H20</f>
        <v>5.4785085934320511E-4</v>
      </c>
      <c r="O17" s="82">
        <f t="shared" si="4"/>
        <v>1.4224173988652656E-2</v>
      </c>
      <c r="P17" s="76">
        <f>分析係数表!C20</f>
        <v>5.6760594962254274E-2</v>
      </c>
      <c r="Q17" s="82">
        <f t="shared" si="5"/>
        <v>8.0737257844254624E-4</v>
      </c>
      <c r="R17" s="83">
        <v>2.6992883860203205E-3</v>
      </c>
      <c r="S17" s="84">
        <f t="shared" si="6"/>
        <v>7.5480915231842718E-3</v>
      </c>
      <c r="T17" s="85">
        <f>分析係数表!F20</f>
        <v>0.22277901846505802</v>
      </c>
      <c r="U17" s="86">
        <f t="shared" si="7"/>
        <v>1.6815564208194167E-3</v>
      </c>
      <c r="V17" s="87">
        <f>分析係数表!D20</f>
        <v>3.7583746391415651E-2</v>
      </c>
      <c r="W17" s="88">
        <f t="shared" si="8"/>
        <v>0</v>
      </c>
      <c r="X17" s="76">
        <f>分析係数表!E20</f>
        <v>4.0089329484176699E-2</v>
      </c>
      <c r="Y17" s="89">
        <f t="shared" si="9"/>
        <v>0</v>
      </c>
    </row>
    <row r="18" spans="1:25" x14ac:dyDescent="0.2">
      <c r="A18" s="6" t="s">
        <v>6</v>
      </c>
      <c r="B18" s="5" t="s">
        <v>34</v>
      </c>
      <c r="C18" s="90"/>
      <c r="D18" s="76">
        <f>投入係数表!AH18</f>
        <v>4.462663623235664E-3</v>
      </c>
      <c r="E18" s="77">
        <f t="shared" si="0"/>
        <v>0.44626636232356642</v>
      </c>
      <c r="F18" s="76">
        <f>分析係数表!C21</f>
        <v>0.13737850556345566</v>
      </c>
      <c r="G18" s="77">
        <f t="shared" si="1"/>
        <v>6.1307405939251186E-2</v>
      </c>
      <c r="H18" s="77">
        <v>8.2130449376828327E-2</v>
      </c>
      <c r="I18" s="77">
        <f t="shared" si="2"/>
        <v>8.2130449376828327E-2</v>
      </c>
      <c r="J18" s="76">
        <f>分析係数表!G21</f>
        <v>0.2851571527617287</v>
      </c>
      <c r="K18" s="78">
        <f t="shared" si="3"/>
        <v>2.342008509933766E-2</v>
      </c>
      <c r="L18" s="79"/>
      <c r="M18" s="80"/>
      <c r="N18" s="81">
        <f>分析係数表!H21</f>
        <v>9.156935791879285E-4</v>
      </c>
      <c r="O18" s="82">
        <f t="shared" si="4"/>
        <v>2.3774690809605151E-2</v>
      </c>
      <c r="P18" s="76">
        <f>分析係数表!C21</f>
        <v>0.13737850556345566</v>
      </c>
      <c r="Q18" s="82">
        <f t="shared" si="5"/>
        <v>3.2661314936567793E-3</v>
      </c>
      <c r="R18" s="83">
        <v>1.0051372106499293E-2</v>
      </c>
      <c r="S18" s="84">
        <f t="shared" si="6"/>
        <v>9.2181821483327625E-2</v>
      </c>
      <c r="T18" s="85">
        <f>分析係数表!F21</f>
        <v>0.4258002079963023</v>
      </c>
      <c r="U18" s="86">
        <f t="shared" si="7"/>
        <v>3.925103876107891E-2</v>
      </c>
      <c r="V18" s="87">
        <f>分析係数表!D21</f>
        <v>6.1084469609429162E-2</v>
      </c>
      <c r="W18" s="88">
        <f t="shared" si="8"/>
        <v>0</v>
      </c>
      <c r="X18" s="76">
        <f>分析係数表!E21</f>
        <v>5.0829096371620058E-2</v>
      </c>
      <c r="Y18" s="89">
        <f t="shared" si="9"/>
        <v>0</v>
      </c>
    </row>
    <row r="19" spans="1:25" x14ac:dyDescent="0.2">
      <c r="A19" s="6" t="s">
        <v>7</v>
      </c>
      <c r="B19" s="5" t="s">
        <v>269</v>
      </c>
      <c r="C19" s="90"/>
      <c r="D19" s="76">
        <f>投入係数表!AH19</f>
        <v>3.3539851865654262E-4</v>
      </c>
      <c r="E19" s="77">
        <f t="shared" si="0"/>
        <v>3.3539851865654259E-2</v>
      </c>
      <c r="F19" s="76">
        <f>分析係数表!C22</f>
        <v>5.5142937219730959E-2</v>
      </c>
      <c r="G19" s="77">
        <f t="shared" si="1"/>
        <v>1.8494859457868491E-3</v>
      </c>
      <c r="H19" s="77">
        <v>7.2776960100676899E-3</v>
      </c>
      <c r="I19" s="77">
        <f t="shared" si="2"/>
        <v>7.2776960100676899E-3</v>
      </c>
      <c r="J19" s="76">
        <f>分析係数表!G22</f>
        <v>0.19463487332339791</v>
      </c>
      <c r="K19" s="78">
        <f t="shared" si="3"/>
        <v>1.4164934410057233E-3</v>
      </c>
      <c r="L19" s="79"/>
      <c r="M19" s="80"/>
      <c r="N19" s="81">
        <f>分析係数表!H22</f>
        <v>4.3045424662680399E-5</v>
      </c>
      <c r="O19" s="82">
        <f t="shared" si="4"/>
        <v>1.1176136705369944E-3</v>
      </c>
      <c r="P19" s="76">
        <f>分析係数表!C22</f>
        <v>5.5142937219730959E-2</v>
      </c>
      <c r="Q19" s="82">
        <f t="shared" si="5"/>
        <v>6.1628500470334554E-5</v>
      </c>
      <c r="R19" s="83">
        <v>1.2918322538540575E-3</v>
      </c>
      <c r="S19" s="84">
        <f t="shared" si="6"/>
        <v>8.5695282639217472E-3</v>
      </c>
      <c r="T19" s="85">
        <f>分析係数表!F22</f>
        <v>0.4128663686040735</v>
      </c>
      <c r="U19" s="86">
        <f t="shared" si="7"/>
        <v>3.5380700149753421E-3</v>
      </c>
      <c r="V19" s="87">
        <f>分析係数表!D22</f>
        <v>7.2826626924987578E-2</v>
      </c>
      <c r="W19" s="88">
        <f t="shared" si="8"/>
        <v>0</v>
      </c>
      <c r="X19" s="76">
        <f>分析係数表!E22</f>
        <v>7.2131147540983612E-2</v>
      </c>
      <c r="Y19" s="89">
        <f t="shared" si="9"/>
        <v>0</v>
      </c>
    </row>
    <row r="20" spans="1:25" x14ac:dyDescent="0.2">
      <c r="A20" s="6" t="s">
        <v>8</v>
      </c>
      <c r="B20" s="5" t="s">
        <v>270</v>
      </c>
      <c r="C20" s="90"/>
      <c r="D20" s="76">
        <f>投入係数表!AH20</f>
        <v>1.863325103647459E-5</v>
      </c>
      <c r="E20" s="77">
        <f t="shared" si="0"/>
        <v>1.863325103647459E-3</v>
      </c>
      <c r="F20" s="76">
        <f>分析係数表!C23</f>
        <v>0</v>
      </c>
      <c r="G20" s="77">
        <f t="shared" si="1"/>
        <v>0</v>
      </c>
      <c r="H20" s="77">
        <v>0</v>
      </c>
      <c r="I20" s="77">
        <f t="shared" si="2"/>
        <v>0</v>
      </c>
      <c r="J20" s="76">
        <f>分析係数表!G23</f>
        <v>0.21584180854981727</v>
      </c>
      <c r="K20" s="78">
        <f t="shared" si="3"/>
        <v>0</v>
      </c>
      <c r="L20" s="79"/>
      <c r="M20" s="80"/>
      <c r="N20" s="81">
        <f>分析係数表!H23</f>
        <v>2.5044610712832233E-5</v>
      </c>
      <c r="O20" s="82">
        <f t="shared" si="4"/>
        <v>6.5024795376697855E-4</v>
      </c>
      <c r="P20" s="76">
        <f>分析係数表!C23</f>
        <v>0</v>
      </c>
      <c r="Q20" s="82">
        <f t="shared" si="5"/>
        <v>0</v>
      </c>
      <c r="R20" s="83">
        <v>0</v>
      </c>
      <c r="S20" s="84">
        <f t="shared" si="6"/>
        <v>0</v>
      </c>
      <c r="T20" s="85">
        <f>分析係数表!F23</f>
        <v>0.44097566503300378</v>
      </c>
      <c r="U20" s="86">
        <f t="shared" si="7"/>
        <v>0</v>
      </c>
      <c r="V20" s="87">
        <f>分析係数表!D23</f>
        <v>5.3117652058131959E-2</v>
      </c>
      <c r="W20" s="88">
        <f t="shared" si="8"/>
        <v>0</v>
      </c>
      <c r="X20" s="76">
        <f>分析係数表!E23</f>
        <v>4.7820051559534262E-2</v>
      </c>
      <c r="Y20" s="89">
        <f t="shared" si="9"/>
        <v>0</v>
      </c>
    </row>
    <row r="21" spans="1:25" x14ac:dyDescent="0.2">
      <c r="A21" s="6" t="s">
        <v>9</v>
      </c>
      <c r="B21" s="5" t="s">
        <v>271</v>
      </c>
      <c r="C21" s="90"/>
      <c r="D21" s="76">
        <f>投入係数表!AH21</f>
        <v>3.2421856803465784E-3</v>
      </c>
      <c r="E21" s="77">
        <f t="shared" si="0"/>
        <v>0.32421856803465782</v>
      </c>
      <c r="F21" s="76">
        <f>分析係数表!C24</f>
        <v>1</v>
      </c>
      <c r="G21" s="77">
        <f t="shared" si="1"/>
        <v>0.32421856803465782</v>
      </c>
      <c r="H21" s="77">
        <v>0.43813890894005769</v>
      </c>
      <c r="I21" s="77">
        <f t="shared" si="2"/>
        <v>0.43813890894005769</v>
      </c>
      <c r="J21" s="76">
        <f>分析係数表!G24</f>
        <v>0.20831345678476951</v>
      </c>
      <c r="K21" s="78">
        <f t="shared" si="3"/>
        <v>9.1270230673210773E-2</v>
      </c>
      <c r="L21" s="79"/>
      <c r="M21" s="80"/>
      <c r="N21" s="81">
        <f>分析係数表!H24</f>
        <v>3.2557993926681905E-4</v>
      </c>
      <c r="O21" s="82">
        <f t="shared" si="4"/>
        <v>8.4532233989707221E-3</v>
      </c>
      <c r="P21" s="76">
        <f>分析係数表!C24</f>
        <v>1</v>
      </c>
      <c r="Q21" s="82">
        <f t="shared" si="5"/>
        <v>8.4532233989707221E-3</v>
      </c>
      <c r="R21" s="83">
        <v>4.460309448703683E-2</v>
      </c>
      <c r="S21" s="84">
        <f t="shared" si="6"/>
        <v>0.4827420034270945</v>
      </c>
      <c r="T21" s="85">
        <f>分析係数表!F24</f>
        <v>0.39224380935860187</v>
      </c>
      <c r="U21" s="86">
        <f t="shared" si="7"/>
        <v>0.1893525623616468</v>
      </c>
      <c r="V21" s="87">
        <f>分析係数表!D24</f>
        <v>2.7169434927793921E-2</v>
      </c>
      <c r="W21" s="88">
        <f t="shared" si="8"/>
        <v>0</v>
      </c>
      <c r="X21" s="76">
        <f>分析係数表!E24</f>
        <v>2.746216227937031E-2</v>
      </c>
      <c r="Y21" s="89">
        <f t="shared" si="9"/>
        <v>0</v>
      </c>
    </row>
    <row r="22" spans="1:25" x14ac:dyDescent="0.2">
      <c r="A22" s="6" t="s">
        <v>10</v>
      </c>
      <c r="B22" s="5" t="s">
        <v>272</v>
      </c>
      <c r="C22" s="90"/>
      <c r="D22" s="76">
        <f>投入係数表!AH22</f>
        <v>2.2359901243769508E-3</v>
      </c>
      <c r="E22" s="77">
        <f t="shared" si="0"/>
        <v>0.22359901243769509</v>
      </c>
      <c r="F22" s="76">
        <f>分析係数表!C25</f>
        <v>5.3881637957861162E-2</v>
      </c>
      <c r="G22" s="77">
        <f t="shared" si="1"/>
        <v>1.2047881035903181E-2</v>
      </c>
      <c r="H22" s="77">
        <v>2.6633887380639137E-2</v>
      </c>
      <c r="I22" s="77">
        <f t="shared" si="2"/>
        <v>2.6633887380639137E-2</v>
      </c>
      <c r="J22" s="76">
        <f>分析係数表!G25</f>
        <v>0.19694753074216123</v>
      </c>
      <c r="K22" s="78">
        <f t="shared" si="3"/>
        <v>5.2454783536816868E-3</v>
      </c>
      <c r="L22" s="79"/>
      <c r="M22" s="80"/>
      <c r="N22" s="81">
        <f>分析係数表!H25</f>
        <v>5.0793601101962874E-4</v>
      </c>
      <c r="O22" s="82">
        <f t="shared" si="4"/>
        <v>1.3187841312336534E-2</v>
      </c>
      <c r="P22" s="76">
        <f>分析係数表!C25</f>
        <v>5.3881637957861162E-2</v>
      </c>
      <c r="Q22" s="82">
        <f t="shared" si="5"/>
        <v>7.1058249103704172E-4</v>
      </c>
      <c r="R22" s="83">
        <v>6.1576440062707412E-3</v>
      </c>
      <c r="S22" s="84">
        <f t="shared" si="6"/>
        <v>3.2791531386909878E-2</v>
      </c>
      <c r="T22" s="85">
        <f>分析係数表!F25</f>
        <v>0.35040132853584277</v>
      </c>
      <c r="U22" s="86">
        <f t="shared" si="7"/>
        <v>1.1490196162698007E-2</v>
      </c>
      <c r="V22" s="87">
        <f>分析係数表!D25</f>
        <v>1.9835778208321803E-2</v>
      </c>
      <c r="W22" s="88">
        <f t="shared" si="8"/>
        <v>0</v>
      </c>
      <c r="X22" s="76">
        <f>分析係数表!E25</f>
        <v>1.8979083468427502E-2</v>
      </c>
      <c r="Y22" s="89">
        <f t="shared" si="9"/>
        <v>0</v>
      </c>
    </row>
    <row r="23" spans="1:25" x14ac:dyDescent="0.2">
      <c r="A23" s="6" t="s">
        <v>11</v>
      </c>
      <c r="B23" s="5" t="s">
        <v>35</v>
      </c>
      <c r="C23" s="90"/>
      <c r="D23" s="76">
        <f>投入係数表!AH23</f>
        <v>1.8540084781292216E-3</v>
      </c>
      <c r="E23" s="77">
        <f t="shared" si="0"/>
        <v>0.18540084781292215</v>
      </c>
      <c r="F23" s="76">
        <f>分析係数表!C26</f>
        <v>0.84177658262309296</v>
      </c>
      <c r="G23" s="77">
        <f t="shared" si="1"/>
        <v>0.15606609208738575</v>
      </c>
      <c r="H23" s="77">
        <v>0.25275570785242313</v>
      </c>
      <c r="I23" s="77">
        <f t="shared" si="2"/>
        <v>0.25275570785242313</v>
      </c>
      <c r="J23" s="76">
        <f>分析係数表!G26</f>
        <v>0.19643330946147433</v>
      </c>
      <c r="K23" s="78">
        <f t="shared" si="3"/>
        <v>4.9649640178729033E-2</v>
      </c>
      <c r="L23" s="79"/>
      <c r="M23" s="80"/>
      <c r="N23" s="81">
        <f>分析係数表!H26</f>
        <v>1.0240897849294056E-2</v>
      </c>
      <c r="O23" s="82">
        <f t="shared" si="4"/>
        <v>0.26589045234502862</v>
      </c>
      <c r="P23" s="76">
        <f>分析係数表!C26</f>
        <v>0.84177658262309296</v>
      </c>
      <c r="Q23" s="82">
        <f t="shared" si="5"/>
        <v>0.22382035632710653</v>
      </c>
      <c r="R23" s="83">
        <v>0.2663179955494131</v>
      </c>
      <c r="S23" s="84">
        <f t="shared" si="6"/>
        <v>0.51907370340183623</v>
      </c>
      <c r="T23" s="85">
        <f>分析係数表!F26</f>
        <v>0.3347664275567348</v>
      </c>
      <c r="U23" s="86">
        <f t="shared" si="7"/>
        <v>0.17376844932647686</v>
      </c>
      <c r="V23" s="87">
        <f>分析係数表!D26</f>
        <v>2.4426781877736947E-2</v>
      </c>
      <c r="W23" s="88">
        <f t="shared" si="8"/>
        <v>0</v>
      </c>
      <c r="X23" s="76">
        <f>分析係数表!E26</f>
        <v>2.6814750460805146E-2</v>
      </c>
      <c r="Y23" s="89">
        <f t="shared" si="9"/>
        <v>0</v>
      </c>
    </row>
    <row r="24" spans="1:25" x14ac:dyDescent="0.2">
      <c r="A24" s="6" t="s">
        <v>12</v>
      </c>
      <c r="B24" s="5" t="s">
        <v>366</v>
      </c>
      <c r="C24" s="90"/>
      <c r="D24" s="76">
        <f>投入係数表!AH24</f>
        <v>1.6956258443191876E-3</v>
      </c>
      <c r="E24" s="77">
        <f t="shared" si="0"/>
        <v>0.16956258443191877</v>
      </c>
      <c r="F24" s="76">
        <f>分析係数表!C27</f>
        <v>0.24324710590252963</v>
      </c>
      <c r="G24" s="77">
        <f t="shared" si="1"/>
        <v>4.1245607932417563E-2</v>
      </c>
      <c r="H24" s="77">
        <v>4.4846900676309677E-2</v>
      </c>
      <c r="I24" s="77">
        <f t="shared" si="2"/>
        <v>4.4846900676309677E-2</v>
      </c>
      <c r="J24" s="76">
        <f>分析係数表!G27</f>
        <v>0.17095686135274277</v>
      </c>
      <c r="K24" s="78">
        <f t="shared" si="3"/>
        <v>7.6668853810200992E-3</v>
      </c>
      <c r="L24" s="79"/>
      <c r="M24" s="80"/>
      <c r="N24" s="81">
        <f>分析係数表!H27</f>
        <v>1.1085370816767366E-2</v>
      </c>
      <c r="O24" s="82">
        <f t="shared" si="4"/>
        <v>0.28781600053610884</v>
      </c>
      <c r="P24" s="76">
        <f>分析係数表!C27</f>
        <v>0.24324710590252963</v>
      </c>
      <c r="Q24" s="82">
        <f t="shared" si="5"/>
        <v>7.0010409162849396E-2</v>
      </c>
      <c r="R24" s="83">
        <v>7.1579643735984327E-2</v>
      </c>
      <c r="S24" s="84">
        <f t="shared" si="6"/>
        <v>0.116426544412294</v>
      </c>
      <c r="T24" s="85">
        <f>分析係数表!F27</f>
        <v>0.32207527072607844</v>
      </c>
      <c r="U24" s="86">
        <f t="shared" si="7"/>
        <v>3.7498110811291382E-2</v>
      </c>
      <c r="V24" s="87">
        <f>分析係数表!D27</f>
        <v>2.1036747736552459E-2</v>
      </c>
      <c r="W24" s="88">
        <f t="shared" si="8"/>
        <v>0</v>
      </c>
      <c r="X24" s="76">
        <f>分析係数表!E27</f>
        <v>2.4276584413278891E-2</v>
      </c>
      <c r="Y24" s="89">
        <f t="shared" si="9"/>
        <v>0</v>
      </c>
    </row>
    <row r="25" spans="1:25" x14ac:dyDescent="0.2">
      <c r="A25" s="6" t="s">
        <v>13</v>
      </c>
      <c r="B25" s="5" t="s">
        <v>192</v>
      </c>
      <c r="C25" s="90"/>
      <c r="D25" s="76">
        <f>投入係数表!AH25</f>
        <v>5.4874924302417668E-3</v>
      </c>
      <c r="E25" s="77">
        <f t="shared" si="0"/>
        <v>0.54874924302417671</v>
      </c>
      <c r="F25" s="76">
        <f>分析係数表!C28</f>
        <v>6.4266243880729879E-2</v>
      </c>
      <c r="G25" s="77">
        <f t="shared" si="1"/>
        <v>3.526605268155765E-2</v>
      </c>
      <c r="H25" s="77">
        <v>5.5147421655833702E-2</v>
      </c>
      <c r="I25" s="77">
        <f t="shared" si="2"/>
        <v>5.5147421655833702E-2</v>
      </c>
      <c r="J25" s="76">
        <f>分析係数表!G28</f>
        <v>0.12485076971410619</v>
      </c>
      <c r="K25" s="78">
        <f t="shared" si="3"/>
        <v>6.8851980414792058E-3</v>
      </c>
      <c r="L25" s="79"/>
      <c r="M25" s="80"/>
      <c r="N25" s="81">
        <f>分析係数表!H28</f>
        <v>2.0224305794696803E-2</v>
      </c>
      <c r="O25" s="82">
        <f t="shared" si="4"/>
        <v>0.5250955429153904</v>
      </c>
      <c r="P25" s="76">
        <f>分析係数表!C28</f>
        <v>6.4266243880729879E-2</v>
      </c>
      <c r="Q25" s="82">
        <f t="shared" si="5"/>
        <v>3.374591822168474E-2</v>
      </c>
      <c r="R25" s="83">
        <v>3.8766336830131295E-2</v>
      </c>
      <c r="S25" s="84">
        <f t="shared" si="6"/>
        <v>9.3913758485965004E-2</v>
      </c>
      <c r="T25" s="85">
        <f>分析係数表!F28</f>
        <v>0.21344643418158971</v>
      </c>
      <c r="U25" s="86">
        <f t="shared" si="7"/>
        <v>2.004555686942024E-2</v>
      </c>
      <c r="V25" s="87">
        <f>分析係数表!D28</f>
        <v>9.0700596921143573E-2</v>
      </c>
      <c r="W25" s="88">
        <f t="shared" si="8"/>
        <v>0</v>
      </c>
      <c r="X25" s="76">
        <f>分析係数表!E28</f>
        <v>8.9632422243166823E-2</v>
      </c>
      <c r="Y25" s="89">
        <f t="shared" si="9"/>
        <v>0</v>
      </c>
    </row>
    <row r="26" spans="1:25" x14ac:dyDescent="0.2">
      <c r="A26" s="6" t="s">
        <v>14</v>
      </c>
      <c r="B26" s="5" t="s">
        <v>50</v>
      </c>
      <c r="C26" s="90"/>
      <c r="D26" s="76">
        <f>投入係数表!AH26</f>
        <v>8.925327246471328E-3</v>
      </c>
      <c r="E26" s="77">
        <f t="shared" si="0"/>
        <v>0.89253272464713285</v>
      </c>
      <c r="F26" s="76">
        <f>分析係数表!C29</f>
        <v>0.2704472217012498</v>
      </c>
      <c r="G26" s="77">
        <f t="shared" si="1"/>
        <v>0.24138299565826368</v>
      </c>
      <c r="H26" s="77">
        <v>0.29756092273412466</v>
      </c>
      <c r="I26" s="77">
        <f t="shared" si="2"/>
        <v>0.29756092273412466</v>
      </c>
      <c r="J26" s="76">
        <f>分析係数表!G29</f>
        <v>0.25613918980110767</v>
      </c>
      <c r="K26" s="78">
        <f t="shared" si="3"/>
        <v>7.6217013665588695E-2</v>
      </c>
      <c r="L26" s="79"/>
      <c r="M26" s="80"/>
      <c r="N26" s="81">
        <f>分析係数表!H29</f>
        <v>1.0092978117271389E-2</v>
      </c>
      <c r="O26" s="82">
        <f t="shared" si="4"/>
        <v>0.26204992536809235</v>
      </c>
      <c r="P26" s="76">
        <f>分析係数表!C29</f>
        <v>0.2704472217012498</v>
      </c>
      <c r="Q26" s="82">
        <f t="shared" si="5"/>
        <v>7.0870674262820441E-2</v>
      </c>
      <c r="R26" s="83">
        <v>0.11150105900389475</v>
      </c>
      <c r="S26" s="84">
        <f t="shared" si="6"/>
        <v>0.40906198173801939</v>
      </c>
      <c r="T26" s="85">
        <f>分析係数表!F29</f>
        <v>0.41878853321258142</v>
      </c>
      <c r="U26" s="86">
        <f t="shared" si="7"/>
        <v>0.17131046732509692</v>
      </c>
      <c r="V26" s="87">
        <f>分析係数表!D29</f>
        <v>8.5600334389912575E-2</v>
      </c>
      <c r="W26" s="88">
        <f t="shared" si="8"/>
        <v>0</v>
      </c>
      <c r="X26" s="76">
        <f>分析係数表!E29</f>
        <v>6.0573339370928979E-2</v>
      </c>
      <c r="Y26" s="89">
        <f t="shared" si="9"/>
        <v>0</v>
      </c>
    </row>
    <row r="27" spans="1:25" x14ac:dyDescent="0.2">
      <c r="A27" s="6" t="s">
        <v>15</v>
      </c>
      <c r="B27" s="5" t="s">
        <v>36</v>
      </c>
      <c r="C27" s="90"/>
      <c r="D27" s="76">
        <f>投入係数表!AH27</f>
        <v>8.2265803326035305E-3</v>
      </c>
      <c r="E27" s="77">
        <f t="shared" si="0"/>
        <v>0.82265803326035303</v>
      </c>
      <c r="F27" s="76">
        <f>分析係数表!C30</f>
        <v>1</v>
      </c>
      <c r="G27" s="77">
        <f t="shared" si="1"/>
        <v>0.82265803326035303</v>
      </c>
      <c r="H27" s="77">
        <v>0.91184832164224783</v>
      </c>
      <c r="I27" s="77">
        <f t="shared" si="2"/>
        <v>0.91184832164224783</v>
      </c>
      <c r="J27" s="76">
        <f>分析係数表!G30</f>
        <v>0.34447816919378449</v>
      </c>
      <c r="K27" s="78">
        <f t="shared" si="3"/>
        <v>0.31411184042174667</v>
      </c>
      <c r="L27" s="79"/>
      <c r="M27" s="80"/>
      <c r="N27" s="81">
        <f>分析係数表!H30</f>
        <v>0</v>
      </c>
      <c r="O27" s="82">
        <f t="shared" si="4"/>
        <v>0</v>
      </c>
      <c r="P27" s="76">
        <f>分析係数表!C30</f>
        <v>1</v>
      </c>
      <c r="Q27" s="82">
        <f t="shared" si="5"/>
        <v>0</v>
      </c>
      <c r="R27" s="83">
        <v>0.10517812532067122</v>
      </c>
      <c r="S27" s="84">
        <f t="shared" si="6"/>
        <v>1.0170264469629191</v>
      </c>
      <c r="T27" s="85">
        <f>分析係数表!F30</f>
        <v>0.44033965000872966</v>
      </c>
      <c r="U27" s="86">
        <f t="shared" si="7"/>
        <v>0.44783706970527365</v>
      </c>
      <c r="V27" s="87">
        <f>分析係数表!D30</f>
        <v>8.3854873151667356E-2</v>
      </c>
      <c r="W27" s="88">
        <f t="shared" si="8"/>
        <v>0</v>
      </c>
      <c r="X27" s="76">
        <f>分析係数表!E30</f>
        <v>6.4418001853368961E-2</v>
      </c>
      <c r="Y27" s="89">
        <f t="shared" si="9"/>
        <v>0</v>
      </c>
    </row>
    <row r="28" spans="1:25" x14ac:dyDescent="0.2">
      <c r="A28" s="6" t="s">
        <v>16</v>
      </c>
      <c r="B28" s="5" t="s">
        <v>193</v>
      </c>
      <c r="C28" s="90"/>
      <c r="D28" s="76">
        <f>投入係数表!AH28</f>
        <v>1.2111613173708484E-2</v>
      </c>
      <c r="E28" s="77">
        <f t="shared" si="0"/>
        <v>1.2111613173708484</v>
      </c>
      <c r="F28" s="76">
        <f>分析係数表!C31</f>
        <v>1</v>
      </c>
      <c r="G28" s="77">
        <f t="shared" si="1"/>
        <v>1.2111613173708484</v>
      </c>
      <c r="H28" s="77">
        <v>1.6578650374472352</v>
      </c>
      <c r="I28" s="77">
        <f t="shared" si="2"/>
        <v>1.6578650374472352</v>
      </c>
      <c r="J28" s="76">
        <f>分析係数表!G31</f>
        <v>7.060016576471162E-2</v>
      </c>
      <c r="K28" s="78">
        <f t="shared" si="3"/>
        <v>0.11704554645929464</v>
      </c>
      <c r="L28" s="79"/>
      <c r="M28" s="80"/>
      <c r="N28" s="81">
        <f>分析係数表!H31</f>
        <v>2.2204395329180102E-2</v>
      </c>
      <c r="O28" s="82">
        <f t="shared" si="4"/>
        <v>0.5765057717600921</v>
      </c>
      <c r="P28" s="76">
        <f>分析係数表!C31</f>
        <v>1</v>
      </c>
      <c r="Q28" s="82">
        <f t="shared" si="5"/>
        <v>0.5765057717600921</v>
      </c>
      <c r="R28" s="83">
        <v>0.87609127967499367</v>
      </c>
      <c r="S28" s="84">
        <f t="shared" si="6"/>
        <v>2.5339563171222288</v>
      </c>
      <c r="T28" s="85">
        <f>分析係数表!F31</f>
        <v>0.30864414216761737</v>
      </c>
      <c r="U28" s="86">
        <f t="shared" si="7"/>
        <v>0.7820907737884053</v>
      </c>
      <c r="V28" s="87">
        <f>分析係数表!D31</f>
        <v>3.8652430403198282E-3</v>
      </c>
      <c r="W28" s="88">
        <f t="shared" si="8"/>
        <v>0</v>
      </c>
      <c r="X28" s="76">
        <f>分析係数表!E31</f>
        <v>3.3737994246989421E-3</v>
      </c>
      <c r="Y28" s="89">
        <f t="shared" si="9"/>
        <v>0</v>
      </c>
    </row>
    <row r="29" spans="1:25" x14ac:dyDescent="0.2">
      <c r="A29" s="6" t="s">
        <v>17</v>
      </c>
      <c r="B29" s="5" t="s">
        <v>273</v>
      </c>
      <c r="C29" s="90"/>
      <c r="D29" s="76">
        <f>投入係数表!AH29</f>
        <v>4.0247822238785114E-3</v>
      </c>
      <c r="E29" s="77">
        <f t="shared" si="0"/>
        <v>0.40247822238785114</v>
      </c>
      <c r="F29" s="76">
        <f>分析係数表!C32</f>
        <v>1</v>
      </c>
      <c r="G29" s="77">
        <f t="shared" si="1"/>
        <v>0.40247822238785114</v>
      </c>
      <c r="H29" s="77">
        <v>0.49179016076597865</v>
      </c>
      <c r="I29" s="77">
        <f t="shared" si="2"/>
        <v>0.49179016076597865</v>
      </c>
      <c r="J29" s="76">
        <f>分析係数表!G32</f>
        <v>0.14032153145618437</v>
      </c>
      <c r="K29" s="78">
        <f t="shared" si="3"/>
        <v>6.9008748513765233E-2</v>
      </c>
      <c r="L29" s="79"/>
      <c r="M29" s="80"/>
      <c r="N29" s="81">
        <f>分析係数表!H32</f>
        <v>6.2454997965125381E-3</v>
      </c>
      <c r="O29" s="82">
        <f t="shared" si="4"/>
        <v>0.16215558347064027</v>
      </c>
      <c r="P29" s="76">
        <f>分析係数表!C32</f>
        <v>1</v>
      </c>
      <c r="Q29" s="82">
        <f t="shared" si="5"/>
        <v>0.16215558347064027</v>
      </c>
      <c r="R29" s="83">
        <v>0.23010031178231957</v>
      </c>
      <c r="S29" s="84">
        <f t="shared" si="6"/>
        <v>0.72189047254829819</v>
      </c>
      <c r="T29" s="85">
        <f>分析係数表!F32</f>
        <v>0.48266889694266329</v>
      </c>
      <c r="U29" s="86">
        <f t="shared" si="7"/>
        <v>0.34843407809830507</v>
      </c>
      <c r="V29" s="87">
        <f>分析係数表!D32</f>
        <v>1.7609887556918502E-2</v>
      </c>
      <c r="W29" s="88">
        <f t="shared" si="8"/>
        <v>0</v>
      </c>
      <c r="X29" s="76">
        <f>分析係数表!E32</f>
        <v>2.6298671127218658E-2</v>
      </c>
      <c r="Y29" s="89">
        <f t="shared" si="9"/>
        <v>0</v>
      </c>
    </row>
    <row r="30" spans="1:25" x14ac:dyDescent="0.2">
      <c r="A30" s="6" t="s">
        <v>18</v>
      </c>
      <c r="B30" s="5" t="s">
        <v>274</v>
      </c>
      <c r="C30" s="90"/>
      <c r="D30" s="76">
        <f>投入係数表!AH30</f>
        <v>2.751199515535473E-2</v>
      </c>
      <c r="E30" s="77">
        <f t="shared" si="0"/>
        <v>2.7511995155354732</v>
      </c>
      <c r="F30" s="76">
        <f>分析係数表!C33</f>
        <v>0.77670327534259886</v>
      </c>
      <c r="G30" s="77">
        <f t="shared" si="1"/>
        <v>2.1368656748373733</v>
      </c>
      <c r="H30" s="77">
        <v>2.1775936382628847</v>
      </c>
      <c r="I30" s="77">
        <f t="shared" si="2"/>
        <v>2.1775936382628847</v>
      </c>
      <c r="J30" s="76">
        <f>分析係数表!G33</f>
        <v>0.5074626865671642</v>
      </c>
      <c r="K30" s="78">
        <f t="shared" si="3"/>
        <v>1.105047517924449</v>
      </c>
      <c r="L30" s="79"/>
      <c r="M30" s="80"/>
      <c r="N30" s="81">
        <f>分析係数表!H33</f>
        <v>9.4934727483329676E-4</v>
      </c>
      <c r="O30" s="82">
        <f t="shared" si="4"/>
        <v>2.464846149747953E-2</v>
      </c>
      <c r="P30" s="76">
        <f>分析係数表!C33</f>
        <v>0.77670327534259886</v>
      </c>
      <c r="Q30" s="82">
        <f t="shared" si="5"/>
        <v>1.9144540777248292E-2</v>
      </c>
      <c r="R30" s="83">
        <v>7.7314678688601757E-2</v>
      </c>
      <c r="S30" s="84">
        <f t="shared" si="6"/>
        <v>2.2549083169514863</v>
      </c>
      <c r="T30" s="85">
        <f>分析係数表!F33</f>
        <v>0.6450384062948854</v>
      </c>
      <c r="U30" s="86">
        <f t="shared" si="7"/>
        <v>1.4545024671074691</v>
      </c>
      <c r="V30" s="87">
        <f>分析係数表!D33</f>
        <v>0.11977768063448448</v>
      </c>
      <c r="W30" s="88">
        <f t="shared" si="8"/>
        <v>0</v>
      </c>
      <c r="X30" s="76">
        <f>分析係数表!E33</f>
        <v>0.11859114469493537</v>
      </c>
      <c r="Y30" s="89">
        <f t="shared" si="9"/>
        <v>0</v>
      </c>
    </row>
    <row r="31" spans="1:25" x14ac:dyDescent="0.2">
      <c r="A31" s="6" t="s">
        <v>19</v>
      </c>
      <c r="B31" s="5" t="s">
        <v>275</v>
      </c>
      <c r="C31" s="90"/>
      <c r="D31" s="76">
        <f>投入係数表!AH31</f>
        <v>9.9408394279591923E-3</v>
      </c>
      <c r="E31" s="77">
        <f t="shared" si="0"/>
        <v>0.99408394279591927</v>
      </c>
      <c r="F31" s="76">
        <f>分析係数表!C34</f>
        <v>0.47532743082063433</v>
      </c>
      <c r="G31" s="77">
        <f t="shared" si="1"/>
        <v>0.47251536654923071</v>
      </c>
      <c r="H31" s="77">
        <v>0.71976818762805128</v>
      </c>
      <c r="I31" s="77">
        <f t="shared" si="2"/>
        <v>0.71976818762805128</v>
      </c>
      <c r="J31" s="76">
        <f>分析係数表!G34</f>
        <v>0.42481134980523871</v>
      </c>
      <c r="K31" s="78">
        <f t="shared" si="3"/>
        <v>0.3057656953331428</v>
      </c>
      <c r="L31" s="79"/>
      <c r="M31" s="80"/>
      <c r="N31" s="81">
        <f>分析係数表!H34</f>
        <v>0.15685204896221394</v>
      </c>
      <c r="O31" s="82">
        <f t="shared" si="4"/>
        <v>4.0724419736969208</v>
      </c>
      <c r="P31" s="76">
        <f>分析係数表!C34</f>
        <v>0.47532743082063433</v>
      </c>
      <c r="Q31" s="82">
        <f t="shared" si="5"/>
        <v>1.9357433805234707</v>
      </c>
      <c r="R31" s="83">
        <v>2.1461396568330868</v>
      </c>
      <c r="S31" s="84">
        <f t="shared" si="6"/>
        <v>2.8659078444611383</v>
      </c>
      <c r="T31" s="85">
        <f>分析係数表!F34</f>
        <v>0.69928666893120972</v>
      </c>
      <c r="U31" s="86">
        <f t="shared" si="7"/>
        <v>2.0040911500170528</v>
      </c>
      <c r="V31" s="87">
        <f>分析係数表!D34</f>
        <v>0.17669785175285158</v>
      </c>
      <c r="W31" s="88">
        <f t="shared" si="8"/>
        <v>1</v>
      </c>
      <c r="X31" s="76">
        <f>分析係数表!E34</f>
        <v>0.12938371624217065</v>
      </c>
      <c r="Y31" s="89">
        <f t="shared" si="9"/>
        <v>0</v>
      </c>
    </row>
    <row r="32" spans="1:25" x14ac:dyDescent="0.2">
      <c r="A32" s="6" t="s">
        <v>20</v>
      </c>
      <c r="B32" s="5" t="s">
        <v>37</v>
      </c>
      <c r="C32" s="90"/>
      <c r="D32" s="76">
        <f>投入係数表!AH32</f>
        <v>2.1232589556062793E-2</v>
      </c>
      <c r="E32" s="77">
        <f t="shared" si="0"/>
        <v>2.1232589556062793</v>
      </c>
      <c r="F32" s="76">
        <f>分析係数表!C35</f>
        <v>0.95011559485855634</v>
      </c>
      <c r="G32" s="77">
        <f t="shared" si="1"/>
        <v>2.0173414456446173</v>
      </c>
      <c r="H32" s="77">
        <v>2.36853643739998</v>
      </c>
      <c r="I32" s="77">
        <f t="shared" si="2"/>
        <v>2.36853643739998</v>
      </c>
      <c r="J32" s="76">
        <f>分析係数表!G35</f>
        <v>0.31372249083859299</v>
      </c>
      <c r="K32" s="78">
        <f t="shared" si="3"/>
        <v>0.74306315078308893</v>
      </c>
      <c r="L32" s="79"/>
      <c r="M32" s="80"/>
      <c r="N32" s="81">
        <f>分析係数表!H35</f>
        <v>5.8597345271264437E-2</v>
      </c>
      <c r="O32" s="82">
        <f t="shared" si="4"/>
        <v>1.5213973295777328</v>
      </c>
      <c r="P32" s="76">
        <f>分析係数表!C35</f>
        <v>0.95011559485855634</v>
      </c>
      <c r="Q32" s="82">
        <f t="shared" si="5"/>
        <v>1.4455033288079666</v>
      </c>
      <c r="R32" s="83">
        <v>2.0455165372467623</v>
      </c>
      <c r="S32" s="84">
        <f t="shared" si="6"/>
        <v>4.4140529746467418</v>
      </c>
      <c r="T32" s="85">
        <f>分析係数表!F35</f>
        <v>0.64312744830705182</v>
      </c>
      <c r="U32" s="86">
        <f t="shared" si="7"/>
        <v>2.8387986262767106</v>
      </c>
      <c r="V32" s="87">
        <f>分析係数表!D35</f>
        <v>5.0997944918495068E-2</v>
      </c>
      <c r="W32" s="88">
        <f t="shared" si="8"/>
        <v>0</v>
      </c>
      <c r="X32" s="76">
        <f>分析係数表!E35</f>
        <v>4.58369635339421E-2</v>
      </c>
      <c r="Y32" s="89">
        <f t="shared" si="9"/>
        <v>0</v>
      </c>
    </row>
    <row r="33" spans="1:25" x14ac:dyDescent="0.2">
      <c r="A33" s="6" t="s">
        <v>21</v>
      </c>
      <c r="B33" s="5" t="s">
        <v>38</v>
      </c>
      <c r="C33" s="90"/>
      <c r="D33" s="76">
        <f>投入係数表!AH33</f>
        <v>1.6117762146550519E-3</v>
      </c>
      <c r="E33" s="77">
        <f t="shared" si="0"/>
        <v>0.16117762146550518</v>
      </c>
      <c r="F33" s="76">
        <f>分析係数表!C36</f>
        <v>0.97036286861890209</v>
      </c>
      <c r="G33" s="77">
        <f t="shared" si="1"/>
        <v>0.15640077912243913</v>
      </c>
      <c r="H33" s="77">
        <v>0.32943248163825684</v>
      </c>
      <c r="I33" s="77">
        <f t="shared" si="2"/>
        <v>0.32943248163825684</v>
      </c>
      <c r="J33" s="76">
        <f>分析係数表!G36</f>
        <v>5.6132677862763138E-2</v>
      </c>
      <c r="K33" s="78">
        <f t="shared" si="3"/>
        <v>1.8491927369330904E-2</v>
      </c>
      <c r="L33" s="79"/>
      <c r="M33" s="80"/>
      <c r="N33" s="81">
        <f>分析係数表!H36</f>
        <v>0.19400338102244624</v>
      </c>
      <c r="O33" s="82">
        <f t="shared" si="4"/>
        <v>5.0370238523645678</v>
      </c>
      <c r="P33" s="76">
        <f>分析係数表!C36</f>
        <v>0.97036286861890209</v>
      </c>
      <c r="Q33" s="82">
        <f t="shared" si="5"/>
        <v>4.8877409146823156</v>
      </c>
      <c r="R33" s="83">
        <v>5.215240873940763</v>
      </c>
      <c r="S33" s="84">
        <f t="shared" si="6"/>
        <v>5.54467335557902</v>
      </c>
      <c r="T33" s="85">
        <f>分析係数表!F36</f>
        <v>0.84161253999423258</v>
      </c>
      <c r="U33" s="86">
        <f t="shared" si="7"/>
        <v>4.6664666262272041</v>
      </c>
      <c r="V33" s="87">
        <f>分析係数表!D36</f>
        <v>1.6938329923238536E-2</v>
      </c>
      <c r="W33" s="88">
        <f t="shared" si="8"/>
        <v>0</v>
      </c>
      <c r="X33" s="76">
        <f>分析係数表!E36</f>
        <v>8.2700520439970889E-3</v>
      </c>
      <c r="Y33" s="89">
        <f t="shared" si="9"/>
        <v>0</v>
      </c>
    </row>
    <row r="34" spans="1:25" x14ac:dyDescent="0.2">
      <c r="A34" s="6" t="s">
        <v>22</v>
      </c>
      <c r="B34" s="5" t="s">
        <v>378</v>
      </c>
      <c r="C34" s="90"/>
      <c r="D34" s="76">
        <f>投入係数表!AH34</f>
        <v>2.3366096799739135E-2</v>
      </c>
      <c r="E34" s="77">
        <f t="shared" si="0"/>
        <v>2.3366096799739133</v>
      </c>
      <c r="F34" s="76">
        <f>分析係数表!C37</f>
        <v>0.51412455642849397</v>
      </c>
      <c r="G34" s="77">
        <f t="shared" si="1"/>
        <v>1.2013084152631135</v>
      </c>
      <c r="H34" s="77">
        <v>1.5173876656885401</v>
      </c>
      <c r="I34" s="77">
        <f t="shared" si="2"/>
        <v>1.5173876656885401</v>
      </c>
      <c r="J34" s="76">
        <f>分析係数表!G37</f>
        <v>0.38383420760226361</v>
      </c>
      <c r="K34" s="78">
        <f t="shared" si="3"/>
        <v>0.58242529228500928</v>
      </c>
      <c r="L34" s="79"/>
      <c r="M34" s="80"/>
      <c r="N34" s="81">
        <f>分析係数表!H37</f>
        <v>4.7982343549447456E-2</v>
      </c>
      <c r="O34" s="82">
        <f t="shared" si="4"/>
        <v>1.2457937984233101</v>
      </c>
      <c r="P34" s="76">
        <f>分析係数表!C37</f>
        <v>0.51412455642849397</v>
      </c>
      <c r="Q34" s="82">
        <f t="shared" si="5"/>
        <v>0.64049318401575295</v>
      </c>
      <c r="R34" s="83">
        <v>0.84171366543392989</v>
      </c>
      <c r="S34" s="84">
        <f t="shared" si="6"/>
        <v>2.3591013311224698</v>
      </c>
      <c r="T34" s="85">
        <f>分析係数表!F37</f>
        <v>0.64874544561874981</v>
      </c>
      <c r="U34" s="86">
        <f t="shared" si="7"/>
        <v>1.5304562443188325</v>
      </c>
      <c r="V34" s="87">
        <f>分析係数表!D37</f>
        <v>8.4854905811519679E-2</v>
      </c>
      <c r="W34" s="88">
        <f t="shared" si="8"/>
        <v>0</v>
      </c>
      <c r="X34" s="76">
        <f>分析係数表!E37</f>
        <v>7.6870203364428027E-2</v>
      </c>
      <c r="Y34" s="89">
        <f t="shared" si="9"/>
        <v>0</v>
      </c>
    </row>
    <row r="35" spans="1:25" x14ac:dyDescent="0.2">
      <c r="A35" s="6" t="s">
        <v>23</v>
      </c>
      <c r="B35" s="5" t="s">
        <v>194</v>
      </c>
      <c r="C35" s="90"/>
      <c r="D35" s="76">
        <f>投入係数表!AH35</f>
        <v>3.0633064703964225E-2</v>
      </c>
      <c r="E35" s="77">
        <f t="shared" si="0"/>
        <v>3.0633064703964226</v>
      </c>
      <c r="F35" s="76">
        <f>分析係数表!C38</f>
        <v>0.46043954090550876</v>
      </c>
      <c r="G35" s="77">
        <f t="shared" si="1"/>
        <v>1.4104674248822033</v>
      </c>
      <c r="H35" s="77">
        <v>1.8288279883992944</v>
      </c>
      <c r="I35" s="77">
        <f t="shared" si="2"/>
        <v>1.8288279883992944</v>
      </c>
      <c r="J35" s="76">
        <f>分析係数表!G38</f>
        <v>0.15768289971091839</v>
      </c>
      <c r="K35" s="78">
        <f t="shared" si="3"/>
        <v>0.28837490028328655</v>
      </c>
      <c r="L35" s="79"/>
      <c r="M35" s="80"/>
      <c r="N35" s="81">
        <f>分析係数表!H38</f>
        <v>4.3205084055974702E-2</v>
      </c>
      <c r="O35" s="82">
        <f t="shared" si="4"/>
        <v>1.1217590012422587</v>
      </c>
      <c r="P35" s="76">
        <f>分析係数表!C38</f>
        <v>0.46043954090550876</v>
      </c>
      <c r="Q35" s="82">
        <f t="shared" si="5"/>
        <v>0.51650219953860765</v>
      </c>
      <c r="R35" s="83">
        <v>0.77489800415009891</v>
      </c>
      <c r="S35" s="84">
        <f t="shared" si="6"/>
        <v>2.6037259925493932</v>
      </c>
      <c r="T35" s="85">
        <f>分析係数表!F38</f>
        <v>0.51649988881476538</v>
      </c>
      <c r="U35" s="86">
        <f t="shared" si="7"/>
        <v>1.3448241856558762</v>
      </c>
      <c r="V35" s="87">
        <f>分析係数表!D38</f>
        <v>3.1020680453635756E-2</v>
      </c>
      <c r="W35" s="88">
        <f t="shared" si="8"/>
        <v>0</v>
      </c>
      <c r="X35" s="76">
        <f>分析係数表!E38</f>
        <v>3.396708917055815E-2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4.5800934462051038E-2</v>
      </c>
      <c r="I36" s="77">
        <f t="shared" si="2"/>
        <v>100.04580093446205</v>
      </c>
      <c r="J36" s="76">
        <f>分析係数表!G39</f>
        <v>0.35257837611217219</v>
      </c>
      <c r="K36" s="78">
        <f t="shared" si="3"/>
        <v>35.273986030314269</v>
      </c>
      <c r="L36" s="79"/>
      <c r="M36" s="80"/>
      <c r="N36" s="81">
        <f>分析係数表!H39</f>
        <v>3.7864320821463233E-3</v>
      </c>
      <c r="O36" s="82">
        <f t="shared" si="4"/>
        <v>9.8309362510145076E-2</v>
      </c>
      <c r="P36" s="76">
        <f>分析係数表!C39</f>
        <v>1</v>
      </c>
      <c r="Q36" s="82">
        <f t="shared" si="5"/>
        <v>9.8309362510145076E-2</v>
      </c>
      <c r="R36" s="83">
        <v>0.15416605718570719</v>
      </c>
      <c r="S36" s="84">
        <f t="shared" si="6"/>
        <v>100.19996699164776</v>
      </c>
      <c r="T36" s="85">
        <f>分析係数表!F39</f>
        <v>0.70335864349932453</v>
      </c>
      <c r="U36" s="86">
        <f t="shared" si="7"/>
        <v>70.476512861922458</v>
      </c>
      <c r="V36" s="87">
        <f>分析係数表!D39</f>
        <v>5.2871849815996644E-2</v>
      </c>
      <c r="W36" s="88">
        <f t="shared" si="8"/>
        <v>5</v>
      </c>
      <c r="X36" s="76">
        <f>分析係数表!E39</f>
        <v>6.683747146783435E-2</v>
      </c>
      <c r="Y36" s="89">
        <f t="shared" si="9"/>
        <v>7</v>
      </c>
    </row>
    <row r="37" spans="1:25" x14ac:dyDescent="0.2">
      <c r="A37" s="6" t="s">
        <v>25</v>
      </c>
      <c r="B37" s="5" t="s">
        <v>40</v>
      </c>
      <c r="C37" s="90"/>
      <c r="D37" s="76">
        <f>投入係数表!AH37</f>
        <v>1.3043275725532213E-4</v>
      </c>
      <c r="E37" s="77">
        <f t="shared" si="0"/>
        <v>1.3043275725532212E-2</v>
      </c>
      <c r="F37" s="76">
        <f>分析係数表!C40</f>
        <v>0.88524546011567695</v>
      </c>
      <c r="G37" s="77">
        <f t="shared" si="1"/>
        <v>1.1546500621064404E-2</v>
      </c>
      <c r="H37" s="77">
        <v>2.3340758206446228E-2</v>
      </c>
      <c r="I37" s="77">
        <f t="shared" si="2"/>
        <v>2.3340758206446228E-2</v>
      </c>
      <c r="J37" s="76">
        <f>分析係数表!G40</f>
        <v>0.51249383412021698</v>
      </c>
      <c r="K37" s="78">
        <f t="shared" si="3"/>
        <v>1.1961994664494546E-2</v>
      </c>
      <c r="L37" s="79"/>
      <c r="M37" s="80"/>
      <c r="N37" s="81">
        <f>分析係数表!H40</f>
        <v>3.2436684093541619E-2</v>
      </c>
      <c r="O37" s="82">
        <f t="shared" si="4"/>
        <v>0.8421727013710133</v>
      </c>
      <c r="P37" s="76">
        <f>分析係数表!C40</f>
        <v>0.88524546011567695</v>
      </c>
      <c r="Q37" s="82">
        <f t="shared" si="5"/>
        <v>0.74552956052204522</v>
      </c>
      <c r="R37" s="83">
        <v>0.75127925495438286</v>
      </c>
      <c r="S37" s="84">
        <f t="shared" si="6"/>
        <v>0.77462001316082907</v>
      </c>
      <c r="T37" s="85">
        <f>分析係数表!F40</f>
        <v>0.70839968994433089</v>
      </c>
      <c r="U37" s="86">
        <f t="shared" si="7"/>
        <v>0.54874057714780478</v>
      </c>
      <c r="V37" s="87">
        <f>分析係数表!D40</f>
        <v>9.1381861743358467E-2</v>
      </c>
      <c r="W37" s="88">
        <f t="shared" si="8"/>
        <v>0</v>
      </c>
      <c r="X37" s="76">
        <f>分析係数表!E40</f>
        <v>5.5943908110774432E-2</v>
      </c>
      <c r="Y37" s="89">
        <f t="shared" si="9"/>
        <v>0</v>
      </c>
    </row>
    <row r="38" spans="1:25" x14ac:dyDescent="0.2">
      <c r="A38" s="6" t="s">
        <v>26</v>
      </c>
      <c r="B38" s="5" t="s">
        <v>277</v>
      </c>
      <c r="C38" s="90"/>
      <c r="D38" s="76">
        <f>投入係数表!AH38</f>
        <v>2.7949876554711885E-5</v>
      </c>
      <c r="E38" s="77">
        <f t="shared" si="0"/>
        <v>2.7949876554711883E-3</v>
      </c>
      <c r="F38" s="76">
        <f>分析係数表!C41</f>
        <v>0.76732784646536523</v>
      </c>
      <c r="G38" s="77">
        <f t="shared" si="1"/>
        <v>2.1446718585699871E-3</v>
      </c>
      <c r="H38" s="77">
        <v>5.5599171581856852E-3</v>
      </c>
      <c r="I38" s="77">
        <f t="shared" si="2"/>
        <v>5.5599171581856852E-3</v>
      </c>
      <c r="J38" s="76">
        <f>分析係数表!G41</f>
        <v>0.44330293713737212</v>
      </c>
      <c r="K38" s="78">
        <f t="shared" si="3"/>
        <v>2.4647276064641856E-3</v>
      </c>
      <c r="L38" s="79"/>
      <c r="M38" s="80"/>
      <c r="N38" s="81">
        <f>分析係数表!H41</f>
        <v>5.3196318442225214E-2</v>
      </c>
      <c r="O38" s="82">
        <f t="shared" si="4"/>
        <v>1.381167294298173</v>
      </c>
      <c r="P38" s="76">
        <f>分析係数表!C41</f>
        <v>0.76732784646536523</v>
      </c>
      <c r="Q38" s="82">
        <f t="shared" si="5"/>
        <v>1.0598081255422125</v>
      </c>
      <c r="R38" s="83">
        <v>1.0792347944185745</v>
      </c>
      <c r="S38" s="84">
        <f t="shared" si="6"/>
        <v>1.0847947115767602</v>
      </c>
      <c r="T38" s="85">
        <f>分析係数表!F41</f>
        <v>0.5479013319521201</v>
      </c>
      <c r="U38" s="86">
        <f t="shared" si="7"/>
        <v>0.5943604673675229</v>
      </c>
      <c r="V38" s="87">
        <f>分析係数表!D41</f>
        <v>0.13973379965121197</v>
      </c>
      <c r="W38" s="88">
        <f t="shared" si="8"/>
        <v>0</v>
      </c>
      <c r="X38" s="76">
        <f>分析係数表!E41</f>
        <v>0.13463978369439705</v>
      </c>
      <c r="Y38" s="89">
        <f t="shared" si="9"/>
        <v>0</v>
      </c>
    </row>
    <row r="39" spans="1:25" x14ac:dyDescent="0.2">
      <c r="A39" s="6" t="s">
        <v>51</v>
      </c>
      <c r="B39" s="5" t="s">
        <v>368</v>
      </c>
      <c r="C39" s="90"/>
      <c r="D39" s="76">
        <f>投入係数表!AH39</f>
        <v>0</v>
      </c>
      <c r="E39" s="77">
        <f>$C$36*D39</f>
        <v>0</v>
      </c>
      <c r="F39" s="76">
        <f>分析係数表!C42</f>
        <v>0.61896115066660296</v>
      </c>
      <c r="G39" s="77">
        <f>E39*F39</f>
        <v>0</v>
      </c>
      <c r="H39" s="77">
        <v>2.2085138627431007E-2</v>
      </c>
      <c r="I39" s="77">
        <f>C39+H39</f>
        <v>2.2085138627431007E-2</v>
      </c>
      <c r="J39" s="76">
        <f>分析係数表!G42</f>
        <v>0.48521299417713759</v>
      </c>
      <c r="K39" s="78">
        <f>I39*J39</f>
        <v>1.0715996240232957E-2</v>
      </c>
      <c r="L39" s="79"/>
      <c r="M39" s="80"/>
      <c r="N39" s="81">
        <f>分析係数表!H42</f>
        <v>1.2030804871176784E-2</v>
      </c>
      <c r="O39" s="82">
        <f t="shared" si="4"/>
        <v>0.31236286079081232</v>
      </c>
      <c r="P39" s="76">
        <f>分析係数表!C42</f>
        <v>0.61896115066660296</v>
      </c>
      <c r="Q39" s="82">
        <f>O39*P39</f>
        <v>0.1933404757405931</v>
      </c>
      <c r="R39" s="83">
        <v>0.20888033817893836</v>
      </c>
      <c r="S39" s="84">
        <f>I39+R39</f>
        <v>0.23096547680636936</v>
      </c>
      <c r="T39" s="85">
        <f>分析係数表!F42</f>
        <v>0.55654305853509045</v>
      </c>
      <c r="U39" s="86">
        <f>S39*T39</f>
        <v>0.12854223287783231</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投入係数表!AH40</f>
        <v>9.2206642753994497E-2</v>
      </c>
      <c r="E40" s="77">
        <f>$C$36*D40</f>
        <v>9.2206642753994501</v>
      </c>
      <c r="F40" s="76">
        <f>分析係数表!C43</f>
        <v>0.5789580681381028</v>
      </c>
      <c r="G40" s="77">
        <f>E40*F40</f>
        <v>5.3383779758352849</v>
      </c>
      <c r="H40" s="77">
        <v>6.534587869538834</v>
      </c>
      <c r="I40" s="77">
        <f>C40+H40</f>
        <v>6.534587869538834</v>
      </c>
      <c r="J40" s="76">
        <f>分析係数表!G43</f>
        <v>0.34272082878953108</v>
      </c>
      <c r="K40" s="78">
        <f>I40*J40</f>
        <v>2.2395393704463653</v>
      </c>
      <c r="L40" s="79"/>
      <c r="M40" s="80"/>
      <c r="N40" s="81">
        <f>分析係数表!H43</f>
        <v>3.3445512318817892E-2</v>
      </c>
      <c r="O40" s="82">
        <f t="shared" si="4"/>
        <v>0.86836550175868932</v>
      </c>
      <c r="P40" s="76">
        <f>分析係数表!C43</f>
        <v>0.5789580681381028</v>
      </c>
      <c r="Q40" s="82">
        <f>O40*P40</f>
        <v>0.50274721333598504</v>
      </c>
      <c r="R40" s="83">
        <v>1.2158190347268725</v>
      </c>
      <c r="S40" s="84">
        <f>I40+R40</f>
        <v>7.7504069042657067</v>
      </c>
      <c r="T40" s="85">
        <f>分析係数表!F43</f>
        <v>0.5990685205379862</v>
      </c>
      <c r="U40" s="86">
        <f>S40*T40</f>
        <v>4.6430247977058503</v>
      </c>
      <c r="V40" s="87">
        <f>分析係数表!D43</f>
        <v>0.10839694656488549</v>
      </c>
      <c r="W40" s="88">
        <f>ROUND(S40*V40,0)</f>
        <v>1</v>
      </c>
      <c r="X40" s="76">
        <f>分析係数表!E43</f>
        <v>8.9508360596146849E-2</v>
      </c>
      <c r="Y40" s="89">
        <f>ROUND(S40*X40,0)</f>
        <v>1</v>
      </c>
    </row>
    <row r="41" spans="1:25" x14ac:dyDescent="0.2">
      <c r="A41" s="6" t="s">
        <v>341</v>
      </c>
      <c r="B41" s="5" t="s">
        <v>42</v>
      </c>
      <c r="C41" s="90"/>
      <c r="D41" s="76">
        <f>投入係数表!AH41</f>
        <v>4.8446452694833934E-4</v>
      </c>
      <c r="E41" s="77">
        <f>$C$36*D41</f>
        <v>4.8446452694833934E-2</v>
      </c>
      <c r="F41" s="76">
        <f>分析係数表!C44</f>
        <v>0.63630612597919289</v>
      </c>
      <c r="G41" s="77">
        <f>E41*F41</f>
        <v>3.0826774631684012E-2</v>
      </c>
      <c r="H41" s="77">
        <v>4.4096827440714956E-2</v>
      </c>
      <c r="I41" s="77">
        <f>C41+H41</f>
        <v>4.4096827440714956E-2</v>
      </c>
      <c r="J41" s="76">
        <f>分析係数表!G44</f>
        <v>0.27264053101016389</v>
      </c>
      <c r="K41" s="78">
        <f>I41*J41</f>
        <v>1.2022582449300092E-2</v>
      </c>
      <c r="L41" s="79"/>
      <c r="M41" s="80"/>
      <c r="N41" s="81">
        <f>分析係数表!H44</f>
        <v>0.11349043608928404</v>
      </c>
      <c r="O41" s="82">
        <f t="shared" si="4"/>
        <v>2.9466189227436184</v>
      </c>
      <c r="P41" s="76">
        <f>分析係数表!C44</f>
        <v>0.63630612597919289</v>
      </c>
      <c r="Q41" s="82">
        <f>O41*P41</f>
        <v>1.8749516714679744</v>
      </c>
      <c r="R41" s="83">
        <v>1.9117417356603725</v>
      </c>
      <c r="S41" s="84">
        <f>I41+R41</f>
        <v>1.9558385631010875</v>
      </c>
      <c r="T41" s="85">
        <f>分析係数表!F44</f>
        <v>0.52896909354905619</v>
      </c>
      <c r="U41" s="86">
        <f>S41*T41</f>
        <v>1.0345781518518709</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投入係数表!AH42</f>
        <v>3.4378348162295617E-3</v>
      </c>
      <c r="E42" s="77">
        <f>$C$36*D42</f>
        <v>0.34378348162295619</v>
      </c>
      <c r="F42" s="76">
        <f>分析係数表!C45</f>
        <v>1</v>
      </c>
      <c r="G42" s="77">
        <f>E42*F42</f>
        <v>0.34378348162295619</v>
      </c>
      <c r="H42" s="77">
        <v>0.38982148565374164</v>
      </c>
      <c r="I42" s="77">
        <f>C42+H42</f>
        <v>0.38982148565374164</v>
      </c>
      <c r="J42" s="76">
        <f>分析係数表!G45</f>
        <v>0</v>
      </c>
      <c r="K42" s="78">
        <f>I42*J42</f>
        <v>0</v>
      </c>
      <c r="L42" s="79"/>
      <c r="M42" s="80"/>
      <c r="N42" s="81">
        <f>分析係数表!H45</f>
        <v>0</v>
      </c>
      <c r="O42" s="82">
        <f t="shared" si="4"/>
        <v>0</v>
      </c>
      <c r="P42" s="76">
        <f>分析係数表!C45</f>
        <v>1</v>
      </c>
      <c r="Q42" s="82">
        <f>O42*P42</f>
        <v>0</v>
      </c>
      <c r="R42" s="83">
        <v>3.7043792034544637E-2</v>
      </c>
      <c r="S42" s="84">
        <f>I42+R42</f>
        <v>0.4268652776882863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3.8291330879955282E-3</v>
      </c>
      <c r="E43" s="77">
        <f>$C$36*D43</f>
        <v>0.38291330879955282</v>
      </c>
      <c r="F43" s="76">
        <f>分析係数表!C46</f>
        <v>0.4351527731358511</v>
      </c>
      <c r="G43" s="77">
        <f>E43*F43</f>
        <v>0.16662578819474991</v>
      </c>
      <c r="H43" s="77">
        <v>0.24155340738515876</v>
      </c>
      <c r="I43" s="77">
        <f>C43+H43</f>
        <v>0.24155340738515876</v>
      </c>
      <c r="J43" s="76">
        <f>分析係数表!G46</f>
        <v>9.2768120033880526E-3</v>
      </c>
      <c r="K43" s="78">
        <f>I43*J43</f>
        <v>2.240845549089925E-3</v>
      </c>
      <c r="L43" s="79"/>
      <c r="M43" s="80"/>
      <c r="N43" s="81">
        <f>分析係数表!H46</f>
        <v>2.189916413611746E-2</v>
      </c>
      <c r="O43" s="82">
        <f t="shared" si="4"/>
        <v>0.56858087482355713</v>
      </c>
      <c r="P43" s="76">
        <f>分析係数表!C46</f>
        <v>0.4351527731358511</v>
      </c>
      <c r="Q43" s="82">
        <f>O43*P43</f>
        <v>0.24741954443147909</v>
      </c>
      <c r="R43" s="83">
        <v>0.29458732846015995</v>
      </c>
      <c r="S43" s="84">
        <f>I43+R43</f>
        <v>0.53614073584531874</v>
      </c>
      <c r="T43" s="85">
        <f>分析係数表!F46</f>
        <v>0.31347557778405194</v>
      </c>
      <c r="U43" s="86">
        <f>S43*T43</f>
        <v>0.16806702694267805</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投入係数表!AH44</f>
        <v>0.2860856197885126</v>
      </c>
      <c r="E44" s="91">
        <f>SUM(E5:E43)</f>
        <v>28.608561978851256</v>
      </c>
      <c r="F44" s="92">
        <f>分析係数表!C47</f>
        <v>0.50215200620282352</v>
      </c>
      <c r="G44" s="91">
        <f>SUM(G5:G43)</f>
        <v>16.716778701266929</v>
      </c>
      <c r="H44" s="91">
        <f>SUM(H5:H43)</f>
        <v>20.768888673334992</v>
      </c>
      <c r="I44" s="91">
        <f>SUM(I5:I43)</f>
        <v>120.76888867333498</v>
      </c>
      <c r="J44" s="92">
        <f>分析係数表!G47</f>
        <v>0.20854392305328981</v>
      </c>
      <c r="K44" s="93">
        <f>SUM(K5:K43)</f>
        <v>41.387228454792627</v>
      </c>
      <c r="L44" s="94">
        <f>最終需要_まとめ!$L$33</f>
        <v>0.62733333333333341</v>
      </c>
      <c r="M44" s="91">
        <f>K44*L44</f>
        <v>25.963587983973245</v>
      </c>
      <c r="N44" s="95">
        <f>分析係数表!H47</f>
        <v>1</v>
      </c>
      <c r="O44" s="96">
        <f>SUM(O5:O43)</f>
        <v>25.963587983973241</v>
      </c>
      <c r="P44" s="92">
        <f>分析係数表!C47</f>
        <v>0.50215200620282352</v>
      </c>
      <c r="Q44" s="96">
        <f>SUM(Q5:Q43)</f>
        <v>15.6029292264456</v>
      </c>
      <c r="R44" s="91">
        <f>SUM(R5:R43)</f>
        <v>18.899545283456956</v>
      </c>
      <c r="S44" s="97">
        <f>SUM(S5:S43)</f>
        <v>139.66843395679194</v>
      </c>
      <c r="T44" s="98">
        <f>分析係数表!F47</f>
        <v>0.44541069554230517</v>
      </c>
      <c r="U44" s="99">
        <f>SUM(U5:U43)</f>
        <v>93.875334655094505</v>
      </c>
      <c r="V44" s="100">
        <f>分析係数表!D47</f>
        <v>5.4742347785855433E-2</v>
      </c>
      <c r="W44" s="101">
        <f>SUM(W5:W43)</f>
        <v>7</v>
      </c>
      <c r="X44" s="92">
        <f>分析係数表!E47</f>
        <v>4.5721861365849166E-2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288</v>
      </c>
      <c r="S2" s="3" t="s">
        <v>153</v>
      </c>
      <c r="U2" s="64" t="s">
        <v>210</v>
      </c>
      <c r="W2" s="3" t="s">
        <v>130</v>
      </c>
      <c r="Y2" s="3" t="s">
        <v>154</v>
      </c>
    </row>
    <row r="3" spans="1:25" ht="44" x14ac:dyDescent="0.2">
      <c r="B3" s="65"/>
      <c r="C3" s="66" t="s">
        <v>228</v>
      </c>
      <c r="D3" s="66" t="s">
        <v>230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2.1633429638503276E-3</v>
      </c>
      <c r="E5" s="77">
        <f>$C$37*D5</f>
        <v>0.21633429638503276</v>
      </c>
      <c r="F5" s="76">
        <f>分析係数表!C8</f>
        <v>8.4659786601364306E-2</v>
      </c>
      <c r="G5" s="77">
        <f t="shared" ref="G5:G38" si="0">E5*F5</f>
        <v>1.8314815366513172E-2</v>
      </c>
      <c r="H5" s="77">
        <f t="array" ref="H5:H43">MMULT(逆行列係数!C5:AO43,'33'!G5:G43)</f>
        <v>2.011771582214851E-2</v>
      </c>
      <c r="I5" s="77">
        <f t="shared" ref="I5:I38" si="1">C5+H5</f>
        <v>2.011771582214851E-2</v>
      </c>
      <c r="J5" s="76">
        <f>分析係数表!G8</f>
        <v>0.11977611940298508</v>
      </c>
      <c r="K5" s="78">
        <f t="shared" ref="K5:K38" si="2">I5*J5</f>
        <v>2.4096219324289819E-3</v>
      </c>
      <c r="L5" s="79" t="s">
        <v>188</v>
      </c>
      <c r="M5" s="80" t="s">
        <v>188</v>
      </c>
      <c r="N5" s="81">
        <f>分析係数表!H8</f>
        <v>1.0788748708637261E-2</v>
      </c>
      <c r="O5" s="82">
        <f t="shared" ref="O5:O43" si="3">$M$44*N5</f>
        <v>0.37885066991910499</v>
      </c>
      <c r="P5" s="76">
        <f>分析係数表!C8</f>
        <v>8.4659786601364306E-2</v>
      </c>
      <c r="Q5" s="82">
        <f t="shared" ref="Q5:Q38" si="4">O5*P5</f>
        <v>3.2073416869135334E-2</v>
      </c>
      <c r="R5" s="83">
        <f t="array" ref="R5:R43">MMULT(逆行列係数!C5:AO43,'33'!Q5:Q43)</f>
        <v>4.163873058752466E-2</v>
      </c>
      <c r="S5" s="84">
        <f t="shared" ref="S5:S38" si="5">I5+R5</f>
        <v>6.175644640967317E-2</v>
      </c>
      <c r="T5" s="85">
        <f>分析係数表!F8</f>
        <v>0.4513681592039801</v>
      </c>
      <c r="U5" s="86">
        <f t="shared" ref="U5:U38" si="6">S5*T5</f>
        <v>2.7874893534913424E-2</v>
      </c>
      <c r="V5" s="87">
        <f>分析係数表!D8</f>
        <v>0.27985074626865669</v>
      </c>
      <c r="W5" s="88">
        <f t="shared" ref="W5:W38" si="7">ROUND(S5*V5,0)</f>
        <v>0</v>
      </c>
      <c r="X5" s="76">
        <f>分析係数表!E8</f>
        <v>0.11442786069651742</v>
      </c>
      <c r="Y5" s="89">
        <f t="shared" ref="Y5:Y38" si="8">ROUND(S5*X5,0)</f>
        <v>0</v>
      </c>
    </row>
    <row r="6" spans="1:25" x14ac:dyDescent="0.2">
      <c r="A6" s="6" t="s">
        <v>220</v>
      </c>
      <c r="B6" s="5" t="s">
        <v>266</v>
      </c>
      <c r="C6" s="90"/>
      <c r="D6" s="76">
        <f>投入係数表!AI6</f>
        <v>4.9327038263688256E-5</v>
      </c>
      <c r="E6" s="77">
        <f t="shared" ref="E6:E43" si="9">$C$37*D6</f>
        <v>4.9327038263688259E-3</v>
      </c>
      <c r="F6" s="76">
        <f>分析係数表!C9</f>
        <v>0.31916038751345532</v>
      </c>
      <c r="G6" s="77">
        <f t="shared" si="0"/>
        <v>1.5743236647129783E-3</v>
      </c>
      <c r="H6" s="77">
        <v>2.3762501565421819E-3</v>
      </c>
      <c r="I6" s="77">
        <f t="shared" si="1"/>
        <v>2.3762501565421819E-3</v>
      </c>
      <c r="J6" s="76">
        <f>分析係数表!G9</f>
        <v>0.24726134585289514</v>
      </c>
      <c r="K6" s="78">
        <f t="shared" si="2"/>
        <v>5.8755481178977267E-4</v>
      </c>
      <c r="L6" s="79"/>
      <c r="M6" s="80"/>
      <c r="N6" s="81">
        <f>分析係数表!H9</f>
        <v>5.7211282597126128E-4</v>
      </c>
      <c r="O6" s="82">
        <f t="shared" si="3"/>
        <v>2.0089941219504224E-2</v>
      </c>
      <c r="P6" s="76">
        <f>分析係数表!C9</f>
        <v>0.31916038751345532</v>
      </c>
      <c r="Q6" s="82">
        <f t="shared" si="4"/>
        <v>6.4119134247395074E-3</v>
      </c>
      <c r="R6" s="83">
        <v>7.7931207312844407E-3</v>
      </c>
      <c r="S6" s="84">
        <f t="shared" si="5"/>
        <v>1.0169370887826622E-2</v>
      </c>
      <c r="T6" s="85">
        <f>分析係数表!F9</f>
        <v>0.67449139280125192</v>
      </c>
      <c r="U6" s="86">
        <f t="shared" si="6"/>
        <v>6.8591531340426821E-3</v>
      </c>
      <c r="V6" s="87">
        <f>分析係数表!D9</f>
        <v>0.15336463223787167</v>
      </c>
      <c r="W6" s="88">
        <f t="shared" si="7"/>
        <v>0</v>
      </c>
      <c r="X6" s="76">
        <f>分析係数表!E9</f>
        <v>8.7636932707355245E-2</v>
      </c>
      <c r="Y6" s="89">
        <f t="shared" si="8"/>
        <v>0</v>
      </c>
    </row>
    <row r="7" spans="1:25" x14ac:dyDescent="0.2">
      <c r="A7" s="6" t="s">
        <v>221</v>
      </c>
      <c r="B7" s="5" t="s">
        <v>267</v>
      </c>
      <c r="C7" s="90"/>
      <c r="D7" s="76">
        <f>投入係数表!AI7</f>
        <v>5.637375801564372E-5</v>
      </c>
      <c r="E7" s="77">
        <f t="shared" si="9"/>
        <v>5.6373758015643722E-3</v>
      </c>
      <c r="F7" s="76">
        <f>分析係数表!C10</f>
        <v>0.62166360683519284</v>
      </c>
      <c r="G7" s="77">
        <f t="shared" si="0"/>
        <v>3.5045513738859438E-3</v>
      </c>
      <c r="H7" s="77">
        <v>7.2992953974381023E-3</v>
      </c>
      <c r="I7" s="77">
        <f t="shared" si="1"/>
        <v>7.2992953974381023E-3</v>
      </c>
      <c r="J7" s="76">
        <f>分析係数表!G10</f>
        <v>0.1793598233995585</v>
      </c>
      <c r="K7" s="78">
        <f t="shared" si="2"/>
        <v>1.3092003334257082E-3</v>
      </c>
      <c r="L7" s="79"/>
      <c r="M7" s="80"/>
      <c r="N7" s="81">
        <f>分析係数表!H10</f>
        <v>1.0737876843126819E-3</v>
      </c>
      <c r="O7" s="82">
        <f t="shared" si="3"/>
        <v>3.7706428663693288E-2</v>
      </c>
      <c r="P7" s="76">
        <f>分析係数表!C10</f>
        <v>0.62166360683519284</v>
      </c>
      <c r="Q7" s="82">
        <f t="shared" si="4"/>
        <v>2.3440714443945469E-2</v>
      </c>
      <c r="R7" s="83">
        <v>3.7064315163835827E-2</v>
      </c>
      <c r="S7" s="84">
        <f t="shared" si="5"/>
        <v>4.4363610561273928E-2</v>
      </c>
      <c r="T7" s="85">
        <f>分析係数表!F10</f>
        <v>0.51894775570272256</v>
      </c>
      <c r="U7" s="86">
        <f t="shared" si="6"/>
        <v>2.3022396135642706E-2</v>
      </c>
      <c r="V7" s="87">
        <f>分析係数表!D10</f>
        <v>0.10375275938189846</v>
      </c>
      <c r="W7" s="88">
        <f t="shared" si="7"/>
        <v>0</v>
      </c>
      <c r="X7" s="76">
        <f>分析係数表!E10</f>
        <v>7.5423105224429726E-3</v>
      </c>
      <c r="Y7" s="89">
        <f t="shared" si="8"/>
        <v>0</v>
      </c>
    </row>
    <row r="8" spans="1:25" x14ac:dyDescent="0.2">
      <c r="A8" s="6" t="s">
        <v>222</v>
      </c>
      <c r="B8" s="5" t="s">
        <v>27</v>
      </c>
      <c r="C8" s="90"/>
      <c r="D8" s="76">
        <f>投入係数表!AI8</f>
        <v>4.2280318511732792E-5</v>
      </c>
      <c r="E8" s="77">
        <f t="shared" si="9"/>
        <v>4.2280318511732796E-3</v>
      </c>
      <c r="F8" s="76">
        <f>分析係数表!C11</f>
        <v>1.1338376983330734E-2</v>
      </c>
      <c r="G8" s="77">
        <f t="shared" si="0"/>
        <v>4.7939019026132344E-5</v>
      </c>
      <c r="H8" s="77">
        <v>1.0129956641770571E-2</v>
      </c>
      <c r="I8" s="77">
        <f t="shared" si="1"/>
        <v>1.0129956641770571E-2</v>
      </c>
      <c r="J8" s="76">
        <f>分析係数表!G11</f>
        <v>0.33809183916250296</v>
      </c>
      <c r="K8" s="78">
        <f t="shared" si="2"/>
        <v>3.4248556716526247E-3</v>
      </c>
      <c r="L8" s="79"/>
      <c r="M8" s="80"/>
      <c r="N8" s="81">
        <f>分析係数表!H11</f>
        <v>-1.9566102119400181E-5</v>
      </c>
      <c r="O8" s="82">
        <f t="shared" si="3"/>
        <v>-6.8707049314309929E-4</v>
      </c>
      <c r="P8" s="76">
        <f>分析係数表!C11</f>
        <v>1.1338376983330734E-2</v>
      </c>
      <c r="Q8" s="82">
        <f t="shared" si="4"/>
        <v>-7.7902642653794141E-6</v>
      </c>
      <c r="R8" s="83">
        <v>5.2676779882084414E-3</v>
      </c>
      <c r="S8" s="84">
        <f t="shared" si="5"/>
        <v>1.5397634629979014E-2</v>
      </c>
      <c r="T8" s="85">
        <f>分析係数表!F11</f>
        <v>0.55864858434451581</v>
      </c>
      <c r="U8" s="86">
        <f t="shared" si="6"/>
        <v>8.601866788291869E-3</v>
      </c>
      <c r="V8" s="87">
        <f>分析係数表!D11</f>
        <v>2.8313109683559361E-2</v>
      </c>
      <c r="W8" s="88">
        <f t="shared" si="7"/>
        <v>0</v>
      </c>
      <c r="X8" s="76">
        <f>分析係数表!E11</f>
        <v>1.8320247442303116E-2</v>
      </c>
      <c r="Y8" s="89">
        <f t="shared" si="8"/>
        <v>0</v>
      </c>
    </row>
    <row r="9" spans="1:25" x14ac:dyDescent="0.2">
      <c r="A9" s="6" t="s">
        <v>223</v>
      </c>
      <c r="B9" s="5" t="s">
        <v>191</v>
      </c>
      <c r="C9" s="90"/>
      <c r="D9" s="76">
        <f>投入係数表!AI9</f>
        <v>5.9685716299062788E-3</v>
      </c>
      <c r="E9" s="77">
        <f t="shared" si="9"/>
        <v>0.59685716299062785</v>
      </c>
      <c r="F9" s="76">
        <f>分析係数表!C12</f>
        <v>8.477574226152873E-2</v>
      </c>
      <c r="G9" s="77">
        <f t="shared" si="0"/>
        <v>5.059900901664071E-2</v>
      </c>
      <c r="H9" s="77">
        <v>5.4851759251472072E-2</v>
      </c>
      <c r="I9" s="77">
        <f t="shared" si="1"/>
        <v>5.4851759251472072E-2</v>
      </c>
      <c r="J9" s="76">
        <f>分析係数表!G12</f>
        <v>0.1365084958708076</v>
      </c>
      <c r="K9" s="78">
        <f t="shared" si="2"/>
        <v>7.4877311512861078E-3</v>
      </c>
      <c r="L9" s="79"/>
      <c r="M9" s="80"/>
      <c r="N9" s="81">
        <f>分析係数表!H12</f>
        <v>8.9702751776602072E-2</v>
      </c>
      <c r="O9" s="82">
        <f t="shared" si="3"/>
        <v>3.149943382863853</v>
      </c>
      <c r="P9" s="76">
        <f>分析係数表!C12</f>
        <v>8.477574226152873E-2</v>
      </c>
      <c r="Q9" s="82">
        <f t="shared" si="4"/>
        <v>0.26703878836407391</v>
      </c>
      <c r="R9" s="83">
        <v>0.30296166293046617</v>
      </c>
      <c r="S9" s="84">
        <f t="shared" si="5"/>
        <v>0.35781342218193823</v>
      </c>
      <c r="T9" s="85">
        <f>分析係数表!F12</f>
        <v>0.34033278686012841</v>
      </c>
      <c r="U9" s="86">
        <f t="shared" si="6"/>
        <v>0.12177563914713872</v>
      </c>
      <c r="V9" s="87">
        <f>分析係数表!D12</f>
        <v>4.8339896119018802E-2</v>
      </c>
      <c r="W9" s="88">
        <f t="shared" si="7"/>
        <v>0</v>
      </c>
      <c r="X9" s="76">
        <f>分析係数表!E12</f>
        <v>5.0155515038227586E-2</v>
      </c>
      <c r="Y9" s="89">
        <f t="shared" si="8"/>
        <v>0</v>
      </c>
    </row>
    <row r="10" spans="1:25" x14ac:dyDescent="0.2">
      <c r="A10" s="6" t="s">
        <v>224</v>
      </c>
      <c r="B10" s="5" t="s">
        <v>28</v>
      </c>
      <c r="C10" s="90"/>
      <c r="D10" s="76">
        <f>投入係数表!AI10</f>
        <v>5.7783101966034812E-4</v>
      </c>
      <c r="E10" s="77">
        <f t="shared" si="9"/>
        <v>5.7783101966034811E-2</v>
      </c>
      <c r="F10" s="76">
        <f>分析係数表!C13</f>
        <v>0</v>
      </c>
      <c r="G10" s="77">
        <f t="shared" si="0"/>
        <v>0</v>
      </c>
      <c r="H10" s="77">
        <v>0</v>
      </c>
      <c r="I10" s="77">
        <f t="shared" si="1"/>
        <v>0</v>
      </c>
      <c r="J10" s="76">
        <f>分析係数表!G13</f>
        <v>0.24491255961844197</v>
      </c>
      <c r="K10" s="78">
        <f t="shared" si="2"/>
        <v>0</v>
      </c>
      <c r="L10" s="79"/>
      <c r="M10" s="80"/>
      <c r="N10" s="81">
        <f>分析係数表!H13</f>
        <v>1.4239426478414675E-2</v>
      </c>
      <c r="O10" s="82">
        <f t="shared" si="3"/>
        <v>0.50002242208982195</v>
      </c>
      <c r="P10" s="76">
        <f>分析係数表!C13</f>
        <v>0</v>
      </c>
      <c r="Q10" s="82">
        <f t="shared" si="4"/>
        <v>0</v>
      </c>
      <c r="R10" s="83">
        <v>0</v>
      </c>
      <c r="S10" s="84">
        <f t="shared" si="5"/>
        <v>0</v>
      </c>
      <c r="T10" s="85">
        <f>分析係数表!F13</f>
        <v>0.38322734499205086</v>
      </c>
      <c r="U10" s="86">
        <f t="shared" si="6"/>
        <v>0</v>
      </c>
      <c r="V10" s="87">
        <f>分析係数表!D13</f>
        <v>0.15429252782193958</v>
      </c>
      <c r="W10" s="88">
        <f t="shared" si="7"/>
        <v>0</v>
      </c>
      <c r="X10" s="76">
        <f>分析係数表!E13</f>
        <v>0.15087440381558029</v>
      </c>
      <c r="Y10" s="89">
        <f t="shared" si="8"/>
        <v>0</v>
      </c>
    </row>
    <row r="11" spans="1:25" x14ac:dyDescent="0.2">
      <c r="A11" s="6" t="s">
        <v>225</v>
      </c>
      <c r="B11" s="5" t="s">
        <v>268</v>
      </c>
      <c r="C11" s="90"/>
      <c r="D11" s="76">
        <f>投入係数表!AI11</f>
        <v>7.2933549432739062E-3</v>
      </c>
      <c r="E11" s="77">
        <f t="shared" si="9"/>
        <v>0.72933549432739064</v>
      </c>
      <c r="F11" s="76">
        <f>分析係数表!C14</f>
        <v>0.10751143043762246</v>
      </c>
      <c r="G11" s="77">
        <f t="shared" si="0"/>
        <v>7.8411902264068245E-2</v>
      </c>
      <c r="H11" s="77">
        <v>0.1305873117529936</v>
      </c>
      <c r="I11" s="77">
        <f t="shared" si="1"/>
        <v>0.1305873117529936</v>
      </c>
      <c r="J11" s="76">
        <f>分析係数表!G14</f>
        <v>0.16229985443959244</v>
      </c>
      <c r="K11" s="78">
        <f t="shared" si="2"/>
        <v>2.119430168916854E-2</v>
      </c>
      <c r="L11" s="79"/>
      <c r="M11" s="80"/>
      <c r="N11" s="81">
        <f>分析係数表!H14</f>
        <v>1.1512694487055067E-3</v>
      </c>
      <c r="O11" s="82">
        <f t="shared" si="3"/>
        <v>4.0427227816539964E-2</v>
      </c>
      <c r="P11" s="76">
        <f>分析係数表!C14</f>
        <v>0.10751143043762246</v>
      </c>
      <c r="Q11" s="82">
        <f t="shared" si="4"/>
        <v>4.3463890911838521E-3</v>
      </c>
      <c r="R11" s="83">
        <v>2.5747459601262037E-2</v>
      </c>
      <c r="S11" s="84">
        <f t="shared" si="5"/>
        <v>0.15633477135425564</v>
      </c>
      <c r="T11" s="85">
        <f>分析係数表!F14</f>
        <v>0.30163027656477437</v>
      </c>
      <c r="U11" s="86">
        <f t="shared" si="6"/>
        <v>4.7155300320274894E-2</v>
      </c>
      <c r="V11" s="87">
        <f>分析係数表!D14</f>
        <v>4.9606986899563318E-2</v>
      </c>
      <c r="W11" s="88">
        <f t="shared" si="7"/>
        <v>0</v>
      </c>
      <c r="X11" s="76">
        <f>分析係数表!E14</f>
        <v>4.2823871906841338E-2</v>
      </c>
      <c r="Y11" s="89">
        <f t="shared" si="8"/>
        <v>0</v>
      </c>
    </row>
    <row r="12" spans="1:25" x14ac:dyDescent="0.2">
      <c r="A12" s="6" t="s">
        <v>226</v>
      </c>
      <c r="B12" s="5" t="s">
        <v>29</v>
      </c>
      <c r="C12" s="90"/>
      <c r="D12" s="76">
        <f>投入係数表!AI12</f>
        <v>9.2241561553097033E-3</v>
      </c>
      <c r="E12" s="77">
        <f t="shared" si="9"/>
        <v>0.92241561553097029</v>
      </c>
      <c r="F12" s="76">
        <f>分析係数表!C15</f>
        <v>0</v>
      </c>
      <c r="G12" s="77">
        <f t="shared" si="0"/>
        <v>0</v>
      </c>
      <c r="H12" s="77">
        <v>0</v>
      </c>
      <c r="I12" s="77">
        <f t="shared" si="1"/>
        <v>0</v>
      </c>
      <c r="J12" s="76">
        <f>分析係数表!G15</f>
        <v>9.5606550833438886E-2</v>
      </c>
      <c r="K12" s="78">
        <f t="shared" si="2"/>
        <v>0</v>
      </c>
      <c r="L12" s="79"/>
      <c r="M12" s="80"/>
      <c r="N12" s="81">
        <f>分析係数表!H15</f>
        <v>8.2240240428262841E-3</v>
      </c>
      <c r="O12" s="82">
        <f t="shared" si="3"/>
        <v>0.28878946967790753</v>
      </c>
      <c r="P12" s="76">
        <f>分析係数表!C15</f>
        <v>0</v>
      </c>
      <c r="Q12" s="82">
        <f t="shared" si="4"/>
        <v>0</v>
      </c>
      <c r="R12" s="83">
        <v>0</v>
      </c>
      <c r="S12" s="84">
        <f t="shared" si="5"/>
        <v>0</v>
      </c>
      <c r="T12" s="85">
        <f>分析係数表!F15</f>
        <v>0.30369184830376095</v>
      </c>
      <c r="U12" s="86">
        <f t="shared" si="6"/>
        <v>0</v>
      </c>
      <c r="V12" s="87">
        <f>分析係数表!D15</f>
        <v>1.6461521337800857E-2</v>
      </c>
      <c r="W12" s="88">
        <f t="shared" si="7"/>
        <v>0</v>
      </c>
      <c r="X12" s="76">
        <f>分析係数表!E15</f>
        <v>1.4956994323480985E-2</v>
      </c>
      <c r="Y12" s="89">
        <f t="shared" si="8"/>
        <v>0</v>
      </c>
    </row>
    <row r="13" spans="1:25" x14ac:dyDescent="0.2">
      <c r="A13" s="6" t="s">
        <v>227</v>
      </c>
      <c r="B13" s="5" t="s">
        <v>30</v>
      </c>
      <c r="C13" s="90"/>
      <c r="D13" s="76">
        <f>投入係数表!AI13</f>
        <v>3.8404622648157282E-3</v>
      </c>
      <c r="E13" s="77">
        <f t="shared" si="9"/>
        <v>0.38404622648157283</v>
      </c>
      <c r="F13" s="76">
        <f>分析係数表!C16</f>
        <v>7.3204631810756426E-2</v>
      </c>
      <c r="G13" s="77">
        <f t="shared" si="0"/>
        <v>2.8113962607893915E-2</v>
      </c>
      <c r="H13" s="77">
        <v>4.496819193755025E-2</v>
      </c>
      <c r="I13" s="77">
        <f t="shared" si="1"/>
        <v>4.496819193755025E-2</v>
      </c>
      <c r="J13" s="76">
        <f>分析係数表!G16</f>
        <v>3.3405954974582423E-2</v>
      </c>
      <c r="K13" s="78">
        <f t="shared" si="2"/>
        <v>1.5022053951541841E-3</v>
      </c>
      <c r="L13" s="79"/>
      <c r="M13" s="80"/>
      <c r="N13" s="81">
        <f>分析係数表!H16</f>
        <v>1.6620229784303289E-2</v>
      </c>
      <c r="O13" s="82">
        <f t="shared" si="3"/>
        <v>0.58362515969547424</v>
      </c>
      <c r="P13" s="76">
        <f>分析係数表!C16</f>
        <v>7.3204631810756426E-2</v>
      </c>
      <c r="Q13" s="82">
        <f t="shared" si="4"/>
        <v>4.2724064931001116E-2</v>
      </c>
      <c r="R13" s="83">
        <v>5.4551788955682252E-2</v>
      </c>
      <c r="S13" s="84">
        <f t="shared" si="5"/>
        <v>9.9519980893232496E-2</v>
      </c>
      <c r="T13" s="85">
        <f>分析係数表!F16</f>
        <v>0.2888106809675437</v>
      </c>
      <c r="U13" s="86">
        <f t="shared" si="6"/>
        <v>2.8742433451651415E-2</v>
      </c>
      <c r="V13" s="87">
        <f>分析係数表!D16</f>
        <v>4.6366124797497348E-3</v>
      </c>
      <c r="W13" s="88">
        <f t="shared" si="7"/>
        <v>0</v>
      </c>
      <c r="X13" s="76">
        <f>分析係数表!E16</f>
        <v>3.9662588682196527E-3</v>
      </c>
      <c r="Y13" s="89">
        <f t="shared" si="8"/>
        <v>0</v>
      </c>
    </row>
    <row r="14" spans="1:25" x14ac:dyDescent="0.2">
      <c r="A14" s="6" t="s">
        <v>2</v>
      </c>
      <c r="B14" s="5" t="s">
        <v>365</v>
      </c>
      <c r="C14" s="90"/>
      <c r="D14" s="76">
        <f>投入係数表!AI14</f>
        <v>4.3971531252202101E-3</v>
      </c>
      <c r="E14" s="77">
        <f t="shared" si="9"/>
        <v>0.43971531252202101</v>
      </c>
      <c r="F14" s="76">
        <f>分析係数表!C17</f>
        <v>9.4677137870855188E-2</v>
      </c>
      <c r="G14" s="77">
        <f t="shared" si="0"/>
        <v>4.1630987267573562E-2</v>
      </c>
      <c r="H14" s="77">
        <v>6.5614759545840048E-2</v>
      </c>
      <c r="I14" s="77">
        <f t="shared" si="1"/>
        <v>6.5614759545840048E-2</v>
      </c>
      <c r="J14" s="76">
        <f>分析係数表!G17</f>
        <v>0.22277835489659081</v>
      </c>
      <c r="K14" s="78">
        <f t="shared" si="2"/>
        <v>1.4617548188557624E-2</v>
      </c>
      <c r="L14" s="79"/>
      <c r="M14" s="80"/>
      <c r="N14" s="81">
        <f>分析係数表!H17</f>
        <v>2.9857871834204678E-3</v>
      </c>
      <c r="O14" s="82">
        <f t="shared" si="3"/>
        <v>0.10484695725363696</v>
      </c>
      <c r="P14" s="76">
        <f>分析係数表!C17</f>
        <v>9.4677137870855188E-2</v>
      </c>
      <c r="Q14" s="82">
        <f t="shared" si="4"/>
        <v>9.9266098272422464E-3</v>
      </c>
      <c r="R14" s="83">
        <v>2.361191266838935E-2</v>
      </c>
      <c r="S14" s="84">
        <f t="shared" si="5"/>
        <v>8.9226672214229391E-2</v>
      </c>
      <c r="T14" s="85">
        <f>分析係数表!F17</f>
        <v>0.35642648030975543</v>
      </c>
      <c r="U14" s="86">
        <f t="shared" si="6"/>
        <v>3.1802748727070035E-2</v>
      </c>
      <c r="V14" s="87">
        <f>分析係数表!D17</f>
        <v>4.0948153744451793E-2</v>
      </c>
      <c r="W14" s="88">
        <f t="shared" si="7"/>
        <v>0</v>
      </c>
      <c r="X14" s="76">
        <f>分析係数表!E17</f>
        <v>3.8719425819246388E-2</v>
      </c>
      <c r="Y14" s="89">
        <f t="shared" si="8"/>
        <v>0</v>
      </c>
    </row>
    <row r="15" spans="1:25" x14ac:dyDescent="0.2">
      <c r="A15" s="6" t="s">
        <v>3</v>
      </c>
      <c r="B15" s="5" t="s">
        <v>31</v>
      </c>
      <c r="C15" s="90"/>
      <c r="D15" s="76">
        <f>投入係数表!AI15</f>
        <v>2.0012684095553519E-3</v>
      </c>
      <c r="E15" s="77">
        <f t="shared" si="9"/>
        <v>0.20012684095553518</v>
      </c>
      <c r="F15" s="76">
        <f>分析係数表!C18</f>
        <v>9.0734209682590605E-2</v>
      </c>
      <c r="G15" s="77">
        <f t="shared" si="0"/>
        <v>1.8158350750373989E-2</v>
      </c>
      <c r="H15" s="77">
        <v>2.4071897638479264E-2</v>
      </c>
      <c r="I15" s="77">
        <f t="shared" si="1"/>
        <v>2.4071897638479264E-2</v>
      </c>
      <c r="J15" s="76">
        <f>分析係数表!G18</f>
        <v>0.21565293431791682</v>
      </c>
      <c r="K15" s="78">
        <f t="shared" si="2"/>
        <v>5.1911753603385855E-3</v>
      </c>
      <c r="L15" s="79"/>
      <c r="M15" s="80"/>
      <c r="N15" s="81">
        <f>分析係数表!H18</f>
        <v>4.3984597564411608E-4</v>
      </c>
      <c r="O15" s="82">
        <f t="shared" si="3"/>
        <v>1.5445344685856873E-2</v>
      </c>
      <c r="P15" s="76">
        <f>分析係数表!C18</f>
        <v>9.0734209682590605E-2</v>
      </c>
      <c r="Q15" s="82">
        <f t="shared" si="4"/>
        <v>1.4014211433464241E-3</v>
      </c>
      <c r="R15" s="83">
        <v>4.0547035784491061E-3</v>
      </c>
      <c r="S15" s="84">
        <f t="shared" si="5"/>
        <v>2.8126601216928372E-2</v>
      </c>
      <c r="T15" s="85">
        <f>分析係数表!F18</f>
        <v>0.45924018655266224</v>
      </c>
      <c r="U15" s="86">
        <f t="shared" si="6"/>
        <v>1.2916865589954522E-2</v>
      </c>
      <c r="V15" s="87">
        <f>分析係数表!D18</f>
        <v>6.0775359502526237E-2</v>
      </c>
      <c r="W15" s="88">
        <f t="shared" si="7"/>
        <v>0</v>
      </c>
      <c r="X15" s="76">
        <f>分析係数表!E18</f>
        <v>6.0046638165565484E-2</v>
      </c>
      <c r="Y15" s="89">
        <f t="shared" si="8"/>
        <v>0</v>
      </c>
    </row>
    <row r="16" spans="1:25" x14ac:dyDescent="0.2">
      <c r="A16" s="6" t="s">
        <v>4</v>
      </c>
      <c r="B16" s="5" t="s">
        <v>32</v>
      </c>
      <c r="C16" s="90"/>
      <c r="D16" s="76">
        <f>投入係数表!AI16</f>
        <v>0</v>
      </c>
      <c r="E16" s="77">
        <f t="shared" si="9"/>
        <v>0</v>
      </c>
      <c r="F16" s="76">
        <f>分析係数表!C19</f>
        <v>0.38367313932924796</v>
      </c>
      <c r="G16" s="77">
        <f t="shared" si="0"/>
        <v>0</v>
      </c>
      <c r="H16" s="77">
        <v>1.7734294997351761E-2</v>
      </c>
      <c r="I16" s="77">
        <f t="shared" si="1"/>
        <v>1.7734294997351761E-2</v>
      </c>
      <c r="J16" s="76">
        <f>分析係数表!G19</f>
        <v>5.766363928853338E-2</v>
      </c>
      <c r="K16" s="78">
        <f t="shared" si="2"/>
        <v>1.0226239897637339E-3</v>
      </c>
      <c r="L16" s="79"/>
      <c r="M16" s="80"/>
      <c r="N16" s="81">
        <f>分析係数表!H19</f>
        <v>-1.1191810412296904E-4</v>
      </c>
      <c r="O16" s="82">
        <f t="shared" si="3"/>
        <v>-3.9300432207785285E-3</v>
      </c>
      <c r="P16" s="76">
        <f>分析係数表!C19</f>
        <v>0.38367313932924796</v>
      </c>
      <c r="Q16" s="82">
        <f t="shared" si="4"/>
        <v>-1.5078520202157267E-3</v>
      </c>
      <c r="R16" s="83">
        <v>1.3459353905338466E-2</v>
      </c>
      <c r="S16" s="84">
        <f t="shared" si="5"/>
        <v>3.1193648902690226E-2</v>
      </c>
      <c r="T16" s="85">
        <f>分析係数表!F19</f>
        <v>0.24005843022564122</v>
      </c>
      <c r="U16" s="86">
        <f t="shared" si="6"/>
        <v>7.488298388589611E-3</v>
      </c>
      <c r="V16" s="87">
        <f>分析係数表!D19</f>
        <v>6.7037511004807461E-3</v>
      </c>
      <c r="W16" s="88">
        <f t="shared" si="7"/>
        <v>0</v>
      </c>
      <c r="X16" s="76">
        <f>分析係数表!E19</f>
        <v>7.5624105778571375E-3</v>
      </c>
      <c r="Y16" s="89">
        <f t="shared" si="8"/>
        <v>0</v>
      </c>
    </row>
    <row r="17" spans="1:25" x14ac:dyDescent="0.2">
      <c r="A17" s="6" t="s">
        <v>5</v>
      </c>
      <c r="B17" s="5" t="s">
        <v>33</v>
      </c>
      <c r="C17" s="90"/>
      <c r="D17" s="76">
        <f>投入係数表!AI17</f>
        <v>1.0570079627933198E-4</v>
      </c>
      <c r="E17" s="77">
        <f t="shared" si="9"/>
        <v>1.0570079627933198E-2</v>
      </c>
      <c r="F17" s="76">
        <f>分析係数表!C20</f>
        <v>5.6760594962254274E-2</v>
      </c>
      <c r="G17" s="77">
        <f t="shared" si="0"/>
        <v>5.9996400847989162E-4</v>
      </c>
      <c r="H17" s="77">
        <v>2.6770012369141624E-3</v>
      </c>
      <c r="I17" s="77">
        <f t="shared" si="1"/>
        <v>2.6770012369141624E-3</v>
      </c>
      <c r="J17" s="76">
        <f>分析係数表!G20</f>
        <v>0.10000544691976687</v>
      </c>
      <c r="K17" s="78">
        <f t="shared" si="2"/>
        <v>2.6771470510236951E-4</v>
      </c>
      <c r="L17" s="79"/>
      <c r="M17" s="80"/>
      <c r="N17" s="81">
        <f>分析係数表!H20</f>
        <v>5.4785085934320511E-4</v>
      </c>
      <c r="O17" s="82">
        <f t="shared" si="3"/>
        <v>1.9237973808006782E-2</v>
      </c>
      <c r="P17" s="76">
        <f>分析係数表!C20</f>
        <v>5.6760594962254274E-2</v>
      </c>
      <c r="Q17" s="82">
        <f t="shared" si="4"/>
        <v>1.0919588392107294E-3</v>
      </c>
      <c r="R17" s="83">
        <v>3.6507455063430816E-3</v>
      </c>
      <c r="S17" s="84">
        <f t="shared" si="5"/>
        <v>6.3277467432572444E-3</v>
      </c>
      <c r="T17" s="85">
        <f>分析係数表!F20</f>
        <v>0.22277901846505802</v>
      </c>
      <c r="U17" s="86">
        <f t="shared" si="6"/>
        <v>1.4096892085583164E-3</v>
      </c>
      <c r="V17" s="87">
        <f>分析係数表!D20</f>
        <v>3.7583746391415651E-2</v>
      </c>
      <c r="W17" s="88">
        <f t="shared" si="7"/>
        <v>0</v>
      </c>
      <c r="X17" s="76">
        <f>分析係数表!E20</f>
        <v>4.0089329484176699E-2</v>
      </c>
      <c r="Y17" s="89">
        <f t="shared" si="8"/>
        <v>0</v>
      </c>
    </row>
    <row r="18" spans="1:25" x14ac:dyDescent="0.2">
      <c r="A18" s="6" t="s">
        <v>6</v>
      </c>
      <c r="B18" s="5" t="s">
        <v>34</v>
      </c>
      <c r="C18" s="90"/>
      <c r="D18" s="76">
        <f>投入係数表!AI18</f>
        <v>1.9026143330279756E-4</v>
      </c>
      <c r="E18" s="77">
        <f t="shared" si="9"/>
        <v>1.9026143330279757E-2</v>
      </c>
      <c r="F18" s="76">
        <f>分析係数表!C21</f>
        <v>0.13737850556345566</v>
      </c>
      <c r="G18" s="77">
        <f t="shared" si="0"/>
        <v>2.6137831373499423E-3</v>
      </c>
      <c r="H18" s="77">
        <v>1.7979411361130199E-2</v>
      </c>
      <c r="I18" s="77">
        <f t="shared" si="1"/>
        <v>1.7979411361130199E-2</v>
      </c>
      <c r="J18" s="76">
        <f>分析係数表!G21</f>
        <v>0.2851571527617287</v>
      </c>
      <c r="K18" s="78">
        <f t="shared" si="2"/>
        <v>5.1269577520717648E-3</v>
      </c>
      <c r="L18" s="79"/>
      <c r="M18" s="80"/>
      <c r="N18" s="81">
        <f>分析係数表!H21</f>
        <v>9.156935791879285E-4</v>
      </c>
      <c r="O18" s="82">
        <f t="shared" si="3"/>
        <v>3.2154899079097049E-2</v>
      </c>
      <c r="P18" s="76">
        <f>分析係数表!C21</f>
        <v>0.13737850556345566</v>
      </c>
      <c r="Q18" s="82">
        <f t="shared" si="4"/>
        <v>4.4173919820300889E-3</v>
      </c>
      <c r="R18" s="83">
        <v>1.3594324245022793E-2</v>
      </c>
      <c r="S18" s="84">
        <f t="shared" si="5"/>
        <v>3.1573735606152994E-2</v>
      </c>
      <c r="T18" s="85">
        <f>分析係数表!F21</f>
        <v>0.4258002079963023</v>
      </c>
      <c r="U18" s="86">
        <f t="shared" si="6"/>
        <v>1.34441031883202E-2</v>
      </c>
      <c r="V18" s="87">
        <f>分析係数表!D21</f>
        <v>6.1084469609429162E-2</v>
      </c>
      <c r="W18" s="88">
        <f t="shared" si="7"/>
        <v>0</v>
      </c>
      <c r="X18" s="76">
        <f>分析係数表!E21</f>
        <v>5.0829096371620058E-2</v>
      </c>
      <c r="Y18" s="89">
        <f t="shared" si="8"/>
        <v>0</v>
      </c>
    </row>
    <row r="19" spans="1:25" x14ac:dyDescent="0.2">
      <c r="A19" s="6" t="s">
        <v>7</v>
      </c>
      <c r="B19" s="5" t="s">
        <v>269</v>
      </c>
      <c r="C19" s="90"/>
      <c r="D19" s="76">
        <f>投入係数表!AI19</f>
        <v>0</v>
      </c>
      <c r="E19" s="77">
        <f t="shared" si="9"/>
        <v>0</v>
      </c>
      <c r="F19" s="76">
        <f>分析係数表!C22</f>
        <v>5.5142937219730959E-2</v>
      </c>
      <c r="G19" s="77">
        <f t="shared" si="0"/>
        <v>0</v>
      </c>
      <c r="H19" s="77">
        <v>4.4734284563799605E-3</v>
      </c>
      <c r="I19" s="77">
        <f t="shared" si="1"/>
        <v>4.4734284563799605E-3</v>
      </c>
      <c r="J19" s="76">
        <f>分析係数表!G22</f>
        <v>0.19463487332339791</v>
      </c>
      <c r="K19" s="78">
        <f t="shared" si="2"/>
        <v>8.7068518092879707E-4</v>
      </c>
      <c r="L19" s="79"/>
      <c r="M19" s="80"/>
      <c r="N19" s="81">
        <f>分析係数表!H22</f>
        <v>4.3045424662680399E-5</v>
      </c>
      <c r="O19" s="82">
        <f t="shared" si="3"/>
        <v>1.5115550849148186E-3</v>
      </c>
      <c r="P19" s="76">
        <f>分析係数表!C22</f>
        <v>5.5142937219730959E-2</v>
      </c>
      <c r="Q19" s="82">
        <f t="shared" si="4"/>
        <v>8.3351587151622944E-5</v>
      </c>
      <c r="R19" s="83">
        <v>1.7471830057624867E-3</v>
      </c>
      <c r="S19" s="84">
        <f t="shared" si="5"/>
        <v>6.2206114621424467E-3</v>
      </c>
      <c r="T19" s="85">
        <f>分析係数表!F22</f>
        <v>0.4128663686040735</v>
      </c>
      <c r="U19" s="86">
        <f t="shared" si="6"/>
        <v>2.5682812648716281E-3</v>
      </c>
      <c r="V19" s="87">
        <f>分析係数表!D22</f>
        <v>7.2826626924987578E-2</v>
      </c>
      <c r="W19" s="88">
        <f t="shared" si="7"/>
        <v>0</v>
      </c>
      <c r="X19" s="76">
        <f>分析係数表!E22</f>
        <v>7.2131147540983612E-2</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0.21584180854981727</v>
      </c>
      <c r="K20" s="78">
        <f t="shared" si="2"/>
        <v>0</v>
      </c>
      <c r="L20" s="79"/>
      <c r="M20" s="80"/>
      <c r="N20" s="81">
        <f>分析係数表!H23</f>
        <v>2.5044610712832233E-5</v>
      </c>
      <c r="O20" s="82">
        <f t="shared" si="3"/>
        <v>8.7945023122316718E-4</v>
      </c>
      <c r="P20" s="76">
        <f>分析係数表!C23</f>
        <v>0</v>
      </c>
      <c r="Q20" s="82">
        <f t="shared" si="4"/>
        <v>0</v>
      </c>
      <c r="R20" s="83">
        <v>0</v>
      </c>
      <c r="S20" s="84">
        <f t="shared" si="5"/>
        <v>0</v>
      </c>
      <c r="T20" s="85">
        <f>分析係数表!F23</f>
        <v>0.44097566503300378</v>
      </c>
      <c r="U20" s="86">
        <f t="shared" si="6"/>
        <v>0</v>
      </c>
      <c r="V20" s="87">
        <f>分析係数表!D23</f>
        <v>5.3117652058131959E-2</v>
      </c>
      <c r="W20" s="88">
        <f t="shared" si="7"/>
        <v>0</v>
      </c>
      <c r="X20" s="76">
        <f>分析係数表!E23</f>
        <v>4.7820051559534262E-2</v>
      </c>
      <c r="Y20" s="89">
        <f t="shared" si="8"/>
        <v>0</v>
      </c>
    </row>
    <row r="21" spans="1:25" x14ac:dyDescent="0.2">
      <c r="A21" s="6" t="s">
        <v>9</v>
      </c>
      <c r="B21" s="5" t="s">
        <v>271</v>
      </c>
      <c r="C21" s="90"/>
      <c r="D21" s="76">
        <f>投入係数表!AI21</f>
        <v>0</v>
      </c>
      <c r="E21" s="77">
        <f t="shared" si="9"/>
        <v>0</v>
      </c>
      <c r="F21" s="76">
        <f>分析係数表!C24</f>
        <v>1</v>
      </c>
      <c r="G21" s="77">
        <f t="shared" si="0"/>
        <v>0</v>
      </c>
      <c r="H21" s="77">
        <v>9.0851293979901243E-2</v>
      </c>
      <c r="I21" s="77">
        <f t="shared" si="1"/>
        <v>9.0851293979901243E-2</v>
      </c>
      <c r="J21" s="76">
        <f>分析係数表!G24</f>
        <v>0.20831345678476951</v>
      </c>
      <c r="K21" s="78">
        <f t="shared" si="2"/>
        <v>1.8925547102322547E-2</v>
      </c>
      <c r="L21" s="79"/>
      <c r="M21" s="80"/>
      <c r="N21" s="81">
        <f>分析係数表!H24</f>
        <v>3.2557993926681905E-4</v>
      </c>
      <c r="O21" s="82">
        <f t="shared" si="3"/>
        <v>1.1432853005901173E-2</v>
      </c>
      <c r="P21" s="76">
        <f>分析係数表!C24</f>
        <v>1</v>
      </c>
      <c r="Q21" s="82">
        <f t="shared" si="4"/>
        <v>1.1432853005901173E-2</v>
      </c>
      <c r="R21" s="83">
        <v>6.0324990694165755E-2</v>
      </c>
      <c r="S21" s="84">
        <f t="shared" si="5"/>
        <v>0.15117628467406699</v>
      </c>
      <c r="T21" s="85">
        <f>分析係数表!F24</f>
        <v>0.39224380935860187</v>
      </c>
      <c r="U21" s="86">
        <f t="shared" si="6"/>
        <v>5.9297961785236455E-2</v>
      </c>
      <c r="V21" s="87">
        <f>分析係数表!D24</f>
        <v>2.7169434927793921E-2</v>
      </c>
      <c r="W21" s="88">
        <f t="shared" si="7"/>
        <v>0</v>
      </c>
      <c r="X21" s="76">
        <f>分析係数表!E24</f>
        <v>2.746216227937031E-2</v>
      </c>
      <c r="Y21" s="89">
        <f t="shared" si="8"/>
        <v>0</v>
      </c>
    </row>
    <row r="22" spans="1:25" x14ac:dyDescent="0.2">
      <c r="A22" s="6" t="s">
        <v>10</v>
      </c>
      <c r="B22" s="5" t="s">
        <v>272</v>
      </c>
      <c r="C22" s="90"/>
      <c r="D22" s="76">
        <f>投入係数表!AI22</f>
        <v>1.7405397787329999E-3</v>
      </c>
      <c r="E22" s="77">
        <f t="shared" si="9"/>
        <v>0.17405397787329999</v>
      </c>
      <c r="F22" s="76">
        <f>分析係数表!C25</f>
        <v>5.3881637957861162E-2</v>
      </c>
      <c r="G22" s="77">
        <f t="shared" si="0"/>
        <v>9.378313420894728E-3</v>
      </c>
      <c r="H22" s="77">
        <v>1.9086257028579526E-2</v>
      </c>
      <c r="I22" s="77">
        <f t="shared" si="1"/>
        <v>1.9086257028579526E-2</v>
      </c>
      <c r="J22" s="76">
        <f>分析係数表!G25</f>
        <v>0.19694753074216123</v>
      </c>
      <c r="K22" s="78">
        <f t="shared" si="2"/>
        <v>3.7589911928889571E-3</v>
      </c>
      <c r="L22" s="79"/>
      <c r="M22" s="80"/>
      <c r="N22" s="81">
        <f>分析係数表!H25</f>
        <v>5.0793601101962874E-4</v>
      </c>
      <c r="O22" s="82">
        <f t="shared" si="3"/>
        <v>1.783635000199486E-2</v>
      </c>
      <c r="P22" s="76">
        <f>分析係数表!C25</f>
        <v>5.3881637957861162E-2</v>
      </c>
      <c r="Q22" s="82">
        <f t="shared" si="4"/>
        <v>9.610517532971833E-4</v>
      </c>
      <c r="R22" s="83">
        <v>8.32811762610388E-3</v>
      </c>
      <c r="S22" s="84">
        <f t="shared" si="5"/>
        <v>2.7414374654683406E-2</v>
      </c>
      <c r="T22" s="85">
        <f>分析係数表!F25</f>
        <v>0.35040132853584277</v>
      </c>
      <c r="U22" s="86">
        <f t="shared" si="6"/>
        <v>9.6060332999804016E-3</v>
      </c>
      <c r="V22" s="87">
        <f>分析係数表!D25</f>
        <v>1.9835778208321803E-2</v>
      </c>
      <c r="W22" s="88">
        <f t="shared" si="7"/>
        <v>0</v>
      </c>
      <c r="X22" s="76">
        <f>分析係数表!E25</f>
        <v>1.8979083468427502E-2</v>
      </c>
      <c r="Y22" s="89">
        <f t="shared" si="8"/>
        <v>0</v>
      </c>
    </row>
    <row r="23" spans="1:25" x14ac:dyDescent="0.2">
      <c r="A23" s="6" t="s">
        <v>11</v>
      </c>
      <c r="B23" s="5" t="s">
        <v>35</v>
      </c>
      <c r="C23" s="90"/>
      <c r="D23" s="76">
        <f>投入係数表!AI23</f>
        <v>4.8622366288492705E-4</v>
      </c>
      <c r="E23" s="77">
        <f t="shared" si="9"/>
        <v>4.8622366288492702E-2</v>
      </c>
      <c r="F23" s="76">
        <f>分析係数表!C26</f>
        <v>0.84177658262309296</v>
      </c>
      <c r="G23" s="77">
        <f t="shared" si="0"/>
        <v>4.0929169333375669E-2</v>
      </c>
      <c r="H23" s="77">
        <v>0.10439975232848084</v>
      </c>
      <c r="I23" s="77">
        <f t="shared" si="1"/>
        <v>0.10439975232848084</v>
      </c>
      <c r="J23" s="76">
        <f>分析係数表!G26</f>
        <v>0.19643330946147433</v>
      </c>
      <c r="K23" s="78">
        <f t="shared" si="2"/>
        <v>2.0507588856841751E-2</v>
      </c>
      <c r="L23" s="79"/>
      <c r="M23" s="80"/>
      <c r="N23" s="81">
        <f>分析係数表!H26</f>
        <v>1.0240897849294056E-2</v>
      </c>
      <c r="O23" s="82">
        <f t="shared" si="3"/>
        <v>0.3596126961110982</v>
      </c>
      <c r="P23" s="76">
        <f>分析係数表!C26</f>
        <v>0.84177658262309296</v>
      </c>
      <c r="Q23" s="82">
        <f t="shared" si="4"/>
        <v>0.30271354640027709</v>
      </c>
      <c r="R23" s="83">
        <v>0.36019094163694038</v>
      </c>
      <c r="S23" s="84">
        <f t="shared" si="5"/>
        <v>0.46459069396542119</v>
      </c>
      <c r="T23" s="85">
        <f>分析係数表!F26</f>
        <v>0.3347664275567348</v>
      </c>
      <c r="U23" s="86">
        <f t="shared" si="6"/>
        <v>0.15552936689490832</v>
      </c>
      <c r="V23" s="87">
        <f>分析係数表!D26</f>
        <v>2.4426781877736947E-2</v>
      </c>
      <c r="W23" s="88">
        <f t="shared" si="7"/>
        <v>0</v>
      </c>
      <c r="X23" s="76">
        <f>分析係数表!E26</f>
        <v>2.6814750460805146E-2</v>
      </c>
      <c r="Y23" s="89">
        <f t="shared" si="8"/>
        <v>0</v>
      </c>
    </row>
    <row r="24" spans="1:25" x14ac:dyDescent="0.2">
      <c r="A24" s="6" t="s">
        <v>12</v>
      </c>
      <c r="B24" s="5" t="s">
        <v>366</v>
      </c>
      <c r="C24" s="90"/>
      <c r="D24" s="76">
        <f>投入係数表!AI24</f>
        <v>1.1274751603128744E-4</v>
      </c>
      <c r="E24" s="77">
        <f t="shared" si="9"/>
        <v>1.1274751603128744E-2</v>
      </c>
      <c r="F24" s="76">
        <f>分析係数表!C27</f>
        <v>0.24324710590252963</v>
      </c>
      <c r="G24" s="77">
        <f t="shared" si="0"/>
        <v>2.7425506972309733E-3</v>
      </c>
      <c r="H24" s="77">
        <v>5.4971428240349852E-3</v>
      </c>
      <c r="I24" s="77">
        <f t="shared" si="1"/>
        <v>5.4971428240349852E-3</v>
      </c>
      <c r="J24" s="76">
        <f>分析係数表!G27</f>
        <v>0.17095686135274277</v>
      </c>
      <c r="K24" s="78">
        <f t="shared" si="2"/>
        <v>9.3977428360477377E-4</v>
      </c>
      <c r="L24" s="79"/>
      <c r="M24" s="80"/>
      <c r="N24" s="81">
        <f>分析係数表!H27</f>
        <v>1.1085370816767366E-2</v>
      </c>
      <c r="O24" s="82">
        <f t="shared" si="3"/>
        <v>0.38926665859515436</v>
      </c>
      <c r="P24" s="76">
        <f>分析係数表!C27</f>
        <v>0.24324710590252963</v>
      </c>
      <c r="Q24" s="82">
        <f t="shared" si="4"/>
        <v>9.468798812761936E-2</v>
      </c>
      <c r="R24" s="83">
        <v>9.6810353450250478E-2</v>
      </c>
      <c r="S24" s="84">
        <f t="shared" si="5"/>
        <v>0.10230749627428547</v>
      </c>
      <c r="T24" s="85">
        <f>分析係数表!F27</f>
        <v>0.32207527072607844</v>
      </c>
      <c r="U24" s="86">
        <f t="shared" si="6"/>
        <v>3.295071455984775E-2</v>
      </c>
      <c r="V24" s="87">
        <f>分析係数表!D27</f>
        <v>2.1036747736552459E-2</v>
      </c>
      <c r="W24" s="88">
        <f t="shared" si="7"/>
        <v>0</v>
      </c>
      <c r="X24" s="76">
        <f>分析係数表!E27</f>
        <v>2.4276584413278891E-2</v>
      </c>
      <c r="Y24" s="89">
        <f t="shared" si="8"/>
        <v>0</v>
      </c>
    </row>
    <row r="25" spans="1:25" x14ac:dyDescent="0.2">
      <c r="A25" s="6" t="s">
        <v>13</v>
      </c>
      <c r="B25" s="5" t="s">
        <v>192</v>
      </c>
      <c r="C25" s="90"/>
      <c r="D25" s="76">
        <f>投入係数表!AI25</f>
        <v>7.7513917271510106E-5</v>
      </c>
      <c r="E25" s="77">
        <f t="shared" si="9"/>
        <v>7.7513917271510102E-3</v>
      </c>
      <c r="F25" s="76">
        <f>分析係数表!C28</f>
        <v>6.4266243880729879E-2</v>
      </c>
      <c r="G25" s="77">
        <f t="shared" si="0"/>
        <v>4.9815283115215879E-4</v>
      </c>
      <c r="H25" s="77">
        <v>1.59056071655863E-2</v>
      </c>
      <c r="I25" s="77">
        <f t="shared" si="1"/>
        <v>1.59056071655863E-2</v>
      </c>
      <c r="J25" s="76">
        <f>分析係数表!G28</f>
        <v>0.12485076971410619</v>
      </c>
      <c r="K25" s="78">
        <f t="shared" si="2"/>
        <v>1.9858272973936526E-3</v>
      </c>
      <c r="L25" s="79"/>
      <c r="M25" s="80"/>
      <c r="N25" s="81">
        <f>分析係数表!H28</f>
        <v>2.0224305794696803E-2</v>
      </c>
      <c r="O25" s="82">
        <f t="shared" si="3"/>
        <v>0.71018354453243315</v>
      </c>
      <c r="P25" s="76">
        <f>分析係数表!C28</f>
        <v>6.4266243880729879E-2</v>
      </c>
      <c r="Q25" s="82">
        <f t="shared" si="4"/>
        <v>4.564082887300254E-2</v>
      </c>
      <c r="R25" s="83">
        <v>5.2430866858447153E-2</v>
      </c>
      <c r="S25" s="84">
        <f t="shared" si="5"/>
        <v>6.833647402403345E-2</v>
      </c>
      <c r="T25" s="85">
        <f>分析係数表!F28</f>
        <v>0.21344643418158971</v>
      </c>
      <c r="U25" s="86">
        <f t="shared" si="6"/>
        <v>1.458617670497277E-2</v>
      </c>
      <c r="V25" s="87">
        <f>分析係数表!D28</f>
        <v>9.0700596921143573E-2</v>
      </c>
      <c r="W25" s="88">
        <f t="shared" si="7"/>
        <v>0</v>
      </c>
      <c r="X25" s="76">
        <f>分析係数表!E28</f>
        <v>8.9632422243166823E-2</v>
      </c>
      <c r="Y25" s="89">
        <f t="shared" si="8"/>
        <v>0</v>
      </c>
    </row>
    <row r="26" spans="1:25" x14ac:dyDescent="0.2">
      <c r="A26" s="6" t="s">
        <v>14</v>
      </c>
      <c r="B26" s="5" t="s">
        <v>50</v>
      </c>
      <c r="C26" s="90"/>
      <c r="D26" s="76">
        <f>投入係数表!AI26</f>
        <v>1.9237544922838419E-2</v>
      </c>
      <c r="E26" s="77">
        <f t="shared" si="9"/>
        <v>1.9237544922838419</v>
      </c>
      <c r="F26" s="76">
        <f>分析係数表!C29</f>
        <v>0.2704472217012498</v>
      </c>
      <c r="G26" s="77">
        <f t="shared" si="0"/>
        <v>0.52027405767346346</v>
      </c>
      <c r="H26" s="77">
        <v>0.58174450164531899</v>
      </c>
      <c r="I26" s="77">
        <f t="shared" si="1"/>
        <v>0.58174450164531899</v>
      </c>
      <c r="J26" s="76">
        <f>分析係数表!G29</f>
        <v>0.25613918980110767</v>
      </c>
      <c r="K26" s="78">
        <f t="shared" si="2"/>
        <v>0.14900756532268114</v>
      </c>
      <c r="L26" s="79"/>
      <c r="M26" s="80"/>
      <c r="N26" s="81">
        <f>分析係数表!H29</f>
        <v>1.0092978117271389E-2</v>
      </c>
      <c r="O26" s="82">
        <f t="shared" si="3"/>
        <v>0.35441844318293636</v>
      </c>
      <c r="P26" s="76">
        <f>分析係数表!C29</f>
        <v>0.2704472217012498</v>
      </c>
      <c r="Q26" s="82">
        <f t="shared" si="4"/>
        <v>9.5851483278507399E-2</v>
      </c>
      <c r="R26" s="83">
        <v>0.15080344590787231</v>
      </c>
      <c r="S26" s="84">
        <f t="shared" si="5"/>
        <v>0.7325479475531913</v>
      </c>
      <c r="T26" s="85">
        <f>分析係数表!F29</f>
        <v>0.41878853321258142</v>
      </c>
      <c r="U26" s="86">
        <f t="shared" si="6"/>
        <v>0.30678268046368801</v>
      </c>
      <c r="V26" s="87">
        <f>分析係数表!D29</f>
        <v>8.5600334389912575E-2</v>
      </c>
      <c r="W26" s="88">
        <f t="shared" si="7"/>
        <v>0</v>
      </c>
      <c r="X26" s="76">
        <f>分析係数表!E29</f>
        <v>6.0573339370928979E-2</v>
      </c>
      <c r="Y26" s="89">
        <f t="shared" si="8"/>
        <v>0</v>
      </c>
    </row>
    <row r="27" spans="1:25" x14ac:dyDescent="0.2">
      <c r="A27" s="6" t="s">
        <v>15</v>
      </c>
      <c r="B27" s="5" t="s">
        <v>36</v>
      </c>
      <c r="C27" s="90"/>
      <c r="D27" s="76">
        <f>投入係数表!AI27</f>
        <v>5.6303290818124161E-3</v>
      </c>
      <c r="E27" s="77">
        <f t="shared" si="9"/>
        <v>0.56303290818124163</v>
      </c>
      <c r="F27" s="76">
        <f>分析係数表!C30</f>
        <v>1</v>
      </c>
      <c r="G27" s="77">
        <f t="shared" si="0"/>
        <v>0.56303290818124163</v>
      </c>
      <c r="H27" s="77">
        <v>0.67847134748389015</v>
      </c>
      <c r="I27" s="77">
        <f t="shared" si="1"/>
        <v>0.67847134748389015</v>
      </c>
      <c r="J27" s="76">
        <f>分析係数表!G30</f>
        <v>0.34447816919378449</v>
      </c>
      <c r="K27" s="78">
        <f t="shared" si="2"/>
        <v>0.23371856763169047</v>
      </c>
      <c r="L27" s="79"/>
      <c r="M27" s="80"/>
      <c r="N27" s="81">
        <f>分析係数表!H30</f>
        <v>0</v>
      </c>
      <c r="O27" s="82">
        <f t="shared" si="3"/>
        <v>0</v>
      </c>
      <c r="P27" s="76">
        <f>分析係数表!C30</f>
        <v>1</v>
      </c>
      <c r="Q27" s="82">
        <f t="shared" si="4"/>
        <v>0</v>
      </c>
      <c r="R27" s="83">
        <v>0.1422517765677295</v>
      </c>
      <c r="S27" s="84">
        <f t="shared" si="5"/>
        <v>0.82072312405161962</v>
      </c>
      <c r="T27" s="85">
        <f>分析係数表!F30</f>
        <v>0.44033965000872966</v>
      </c>
      <c r="U27" s="86">
        <f t="shared" si="6"/>
        <v>0.36139693319896138</v>
      </c>
      <c r="V27" s="87">
        <f>分析係数表!D30</f>
        <v>8.3854873151667356E-2</v>
      </c>
      <c r="W27" s="88">
        <f t="shared" si="7"/>
        <v>0</v>
      </c>
      <c r="X27" s="76">
        <f>分析係数表!E30</f>
        <v>6.4418001853368961E-2</v>
      </c>
      <c r="Y27" s="89">
        <f t="shared" si="8"/>
        <v>0</v>
      </c>
    </row>
    <row r="28" spans="1:25" x14ac:dyDescent="0.2">
      <c r="A28" s="6" t="s">
        <v>16</v>
      </c>
      <c r="B28" s="5" t="s">
        <v>193</v>
      </c>
      <c r="C28" s="90"/>
      <c r="D28" s="76">
        <f>投入係数表!AI28</f>
        <v>1.9505320273412726E-2</v>
      </c>
      <c r="E28" s="77">
        <f t="shared" si="9"/>
        <v>1.9505320273412725</v>
      </c>
      <c r="F28" s="76">
        <f>分析係数表!C31</f>
        <v>1</v>
      </c>
      <c r="G28" s="77">
        <f t="shared" si="0"/>
        <v>1.9505320273412725</v>
      </c>
      <c r="H28" s="77">
        <v>2.3522752203660744</v>
      </c>
      <c r="I28" s="77">
        <f t="shared" si="1"/>
        <v>2.3522752203660744</v>
      </c>
      <c r="J28" s="76">
        <f>分析係数表!G31</f>
        <v>7.060016576471162E-2</v>
      </c>
      <c r="K28" s="78">
        <f t="shared" si="2"/>
        <v>0.1660710204820684</v>
      </c>
      <c r="L28" s="79"/>
      <c r="M28" s="80"/>
      <c r="N28" s="81">
        <f>分析係数表!H31</f>
        <v>2.2204395329180102E-2</v>
      </c>
      <c r="O28" s="82">
        <f t="shared" si="3"/>
        <v>0.77971507843851484</v>
      </c>
      <c r="P28" s="76">
        <f>分析係数表!C31</f>
        <v>1</v>
      </c>
      <c r="Q28" s="82">
        <f t="shared" si="4"/>
        <v>0.77971507843851484</v>
      </c>
      <c r="R28" s="83">
        <v>1.1848998124781192</v>
      </c>
      <c r="S28" s="84">
        <f t="shared" si="5"/>
        <v>3.5371750328441935</v>
      </c>
      <c r="T28" s="85">
        <f>分析係数表!F31</f>
        <v>0.30864414216761737</v>
      </c>
      <c r="U28" s="86">
        <f t="shared" si="6"/>
        <v>1.09172835370891</v>
      </c>
      <c r="V28" s="87">
        <f>分析係数表!D31</f>
        <v>3.8652430403198282E-3</v>
      </c>
      <c r="W28" s="88">
        <f t="shared" si="7"/>
        <v>0</v>
      </c>
      <c r="X28" s="76">
        <f>分析係数表!E31</f>
        <v>3.3737994246989421E-3</v>
      </c>
      <c r="Y28" s="89">
        <f t="shared" si="8"/>
        <v>0</v>
      </c>
    </row>
    <row r="29" spans="1:25" x14ac:dyDescent="0.2">
      <c r="A29" s="6" t="s">
        <v>17</v>
      </c>
      <c r="B29" s="5" t="s">
        <v>273</v>
      </c>
      <c r="C29" s="90"/>
      <c r="D29" s="76">
        <f>投入係数表!AI29</f>
        <v>9.4778380663800999E-3</v>
      </c>
      <c r="E29" s="77">
        <f t="shared" si="9"/>
        <v>0.94778380663800998</v>
      </c>
      <c r="F29" s="76">
        <f>分析係数表!C32</f>
        <v>1</v>
      </c>
      <c r="G29" s="77">
        <f t="shared" si="0"/>
        <v>0.94778380663800998</v>
      </c>
      <c r="H29" s="77">
        <v>1.0762664359685945</v>
      </c>
      <c r="I29" s="77">
        <f t="shared" si="1"/>
        <v>1.0762664359685945</v>
      </c>
      <c r="J29" s="76">
        <f>分析係数表!G32</f>
        <v>0.14032153145618437</v>
      </c>
      <c r="K29" s="78">
        <f t="shared" si="2"/>
        <v>0.15102335455000257</v>
      </c>
      <c r="L29" s="79"/>
      <c r="M29" s="80"/>
      <c r="N29" s="81">
        <f>分析係数表!H32</f>
        <v>6.2454997965125381E-3</v>
      </c>
      <c r="O29" s="82">
        <f t="shared" si="3"/>
        <v>0.21931290141127732</v>
      </c>
      <c r="P29" s="76">
        <f>分析係数表!C32</f>
        <v>1</v>
      </c>
      <c r="Q29" s="82">
        <f t="shared" si="4"/>
        <v>0.21931290141127732</v>
      </c>
      <c r="R29" s="83">
        <v>0.31120708835633137</v>
      </c>
      <c r="S29" s="84">
        <f t="shared" si="5"/>
        <v>1.3874735243249259</v>
      </c>
      <c r="T29" s="85">
        <f>分析係数表!F32</f>
        <v>0.48266889694266329</v>
      </c>
      <c r="U29" s="86">
        <f t="shared" si="6"/>
        <v>0.66969031552306146</v>
      </c>
      <c r="V29" s="87">
        <f>分析係数表!D32</f>
        <v>1.7609887556918502E-2</v>
      </c>
      <c r="W29" s="88">
        <f t="shared" si="7"/>
        <v>0</v>
      </c>
      <c r="X29" s="76">
        <f>分析係数表!E32</f>
        <v>2.6298671127218658E-2</v>
      </c>
      <c r="Y29" s="89">
        <f t="shared" si="8"/>
        <v>0</v>
      </c>
    </row>
    <row r="30" spans="1:25" x14ac:dyDescent="0.2">
      <c r="A30" s="6" t="s">
        <v>18</v>
      </c>
      <c r="B30" s="5" t="s">
        <v>274</v>
      </c>
      <c r="C30" s="90"/>
      <c r="D30" s="76">
        <f>投入係数表!AI30</f>
        <v>4.8763300683531815E-3</v>
      </c>
      <c r="E30" s="77">
        <f t="shared" si="9"/>
        <v>0.48763300683531813</v>
      </c>
      <c r="F30" s="76">
        <f>分析係数表!C33</f>
        <v>0.77670327534259886</v>
      </c>
      <c r="G30" s="77">
        <f t="shared" si="0"/>
        <v>0.37874615357415148</v>
      </c>
      <c r="H30" s="77">
        <v>0.42804589134451693</v>
      </c>
      <c r="I30" s="77">
        <f t="shared" si="1"/>
        <v>0.42804589134451693</v>
      </c>
      <c r="J30" s="76">
        <f>分析係数表!G33</f>
        <v>0.5074626865671642</v>
      </c>
      <c r="K30" s="78">
        <f t="shared" si="2"/>
        <v>0.21721731799572502</v>
      </c>
      <c r="L30" s="79"/>
      <c r="M30" s="80"/>
      <c r="N30" s="81">
        <f>分析係数表!H33</f>
        <v>9.4934727483329676E-4</v>
      </c>
      <c r="O30" s="82">
        <f t="shared" si="3"/>
        <v>3.3336660327303175E-2</v>
      </c>
      <c r="P30" s="76">
        <f>分析係数表!C33</f>
        <v>0.77670327534259886</v>
      </c>
      <c r="Q30" s="82">
        <f t="shared" si="4"/>
        <v>2.5892693265200051E-2</v>
      </c>
      <c r="R30" s="83">
        <v>0.104566898912537</v>
      </c>
      <c r="S30" s="84">
        <f t="shared" si="5"/>
        <v>0.53261279025705388</v>
      </c>
      <c r="T30" s="85">
        <f>分析係数表!F33</f>
        <v>0.6450384062948854</v>
      </c>
      <c r="U30" s="86">
        <f t="shared" si="6"/>
        <v>0.34355570539968211</v>
      </c>
      <c r="V30" s="87">
        <f>分析係数表!D33</f>
        <v>0.11977768063448448</v>
      </c>
      <c r="W30" s="88">
        <f t="shared" si="7"/>
        <v>0</v>
      </c>
      <c r="X30" s="76">
        <f>分析係数表!E33</f>
        <v>0.11859114469493537</v>
      </c>
      <c r="Y30" s="89">
        <f t="shared" si="8"/>
        <v>0</v>
      </c>
    </row>
    <row r="31" spans="1:25" x14ac:dyDescent="0.2">
      <c r="A31" s="6" t="s">
        <v>19</v>
      </c>
      <c r="B31" s="5" t="s">
        <v>275</v>
      </c>
      <c r="C31" s="90"/>
      <c r="D31" s="76">
        <f>投入係数表!AI31</f>
        <v>2.121062645338595E-2</v>
      </c>
      <c r="E31" s="77">
        <f t="shared" si="9"/>
        <v>2.1210626453385952</v>
      </c>
      <c r="F31" s="76">
        <f>分析係数表!C34</f>
        <v>0.47532743082063433</v>
      </c>
      <c r="G31" s="77">
        <f t="shared" si="0"/>
        <v>1.0081992578184127</v>
      </c>
      <c r="H31" s="77">
        <v>1.268013887098018</v>
      </c>
      <c r="I31" s="77">
        <f t="shared" si="1"/>
        <v>1.268013887098018</v>
      </c>
      <c r="J31" s="76">
        <f>分析係数表!G34</f>
        <v>0.42481134980523871</v>
      </c>
      <c r="K31" s="78">
        <f t="shared" si="2"/>
        <v>0.53866669094989661</v>
      </c>
      <c r="L31" s="79"/>
      <c r="M31" s="80"/>
      <c r="N31" s="81">
        <f>分析係数表!H34</f>
        <v>0.15685204896221394</v>
      </c>
      <c r="O31" s="82">
        <f t="shared" si="3"/>
        <v>5.5079143496915188</v>
      </c>
      <c r="P31" s="76">
        <f>分析係数表!C34</f>
        <v>0.47532743082063433</v>
      </c>
      <c r="Q31" s="82">
        <f t="shared" si="4"/>
        <v>2.6180627770189746</v>
      </c>
      <c r="R31" s="83">
        <v>2.9026204642474589</v>
      </c>
      <c r="S31" s="84">
        <f t="shared" si="5"/>
        <v>4.1706343513454769</v>
      </c>
      <c r="T31" s="85">
        <f>分析係数表!F34</f>
        <v>0.69928666893120972</v>
      </c>
      <c r="U31" s="86">
        <f t="shared" si="6"/>
        <v>2.9164690028824549</v>
      </c>
      <c r="V31" s="87">
        <f>分析係数表!D34</f>
        <v>0.17669785175285158</v>
      </c>
      <c r="W31" s="88">
        <f t="shared" si="7"/>
        <v>1</v>
      </c>
      <c r="X31" s="76">
        <f>分析係数表!E34</f>
        <v>0.12938371624217065</v>
      </c>
      <c r="Y31" s="89">
        <f t="shared" si="8"/>
        <v>1</v>
      </c>
    </row>
    <row r="32" spans="1:25" x14ac:dyDescent="0.2">
      <c r="A32" s="6" t="s">
        <v>20</v>
      </c>
      <c r="B32" s="5" t="s">
        <v>37</v>
      </c>
      <c r="C32" s="90"/>
      <c r="D32" s="76">
        <f>投入係数表!AI32</f>
        <v>7.0044394334437318E-3</v>
      </c>
      <c r="E32" s="77">
        <f t="shared" si="9"/>
        <v>0.70044394334437321</v>
      </c>
      <c r="F32" s="76">
        <f>分析係数表!C35</f>
        <v>0.95011559485855634</v>
      </c>
      <c r="G32" s="77">
        <f t="shared" si="0"/>
        <v>0.66550271389571214</v>
      </c>
      <c r="H32" s="77">
        <v>0.97015137496074577</v>
      </c>
      <c r="I32" s="77">
        <f t="shared" si="1"/>
        <v>0.97015137496074577</v>
      </c>
      <c r="J32" s="76">
        <f>分析係数表!G35</f>
        <v>0.31372249083859299</v>
      </c>
      <c r="K32" s="78">
        <f t="shared" si="2"/>
        <v>0.30435830584317097</v>
      </c>
      <c r="L32" s="79"/>
      <c r="M32" s="80"/>
      <c r="N32" s="81">
        <f>分析係数表!H35</f>
        <v>5.8597345271264437E-2</v>
      </c>
      <c r="O32" s="82">
        <f t="shared" si="3"/>
        <v>2.0576661956846793</v>
      </c>
      <c r="P32" s="76">
        <f>分析係数表!C35</f>
        <v>0.95011559485855634</v>
      </c>
      <c r="Q32" s="82">
        <f t="shared" si="4"/>
        <v>1.9550207415332916</v>
      </c>
      <c r="R32" s="83">
        <v>2.7665292620007813</v>
      </c>
      <c r="S32" s="84">
        <f t="shared" si="5"/>
        <v>3.7366806369615269</v>
      </c>
      <c r="T32" s="85">
        <f>分析係数表!F35</f>
        <v>0.64312744830705182</v>
      </c>
      <c r="U32" s="86">
        <f t="shared" si="6"/>
        <v>2.403161883187436</v>
      </c>
      <c r="V32" s="87">
        <f>分析係数表!D35</f>
        <v>5.0997944918495068E-2</v>
      </c>
      <c r="W32" s="88">
        <f t="shared" si="7"/>
        <v>0</v>
      </c>
      <c r="X32" s="76">
        <f>分析係数表!E35</f>
        <v>4.58369635339421E-2</v>
      </c>
      <c r="Y32" s="89">
        <f t="shared" si="8"/>
        <v>0</v>
      </c>
    </row>
    <row r="33" spans="1:25" x14ac:dyDescent="0.2">
      <c r="A33" s="6" t="s">
        <v>21</v>
      </c>
      <c r="B33" s="5" t="s">
        <v>38</v>
      </c>
      <c r="C33" s="90"/>
      <c r="D33" s="76">
        <f>投入係数表!AI33</f>
        <v>6.9832992741878652E-3</v>
      </c>
      <c r="E33" s="77">
        <f t="shared" si="9"/>
        <v>0.69832992741878652</v>
      </c>
      <c r="F33" s="76">
        <f>分析係数表!C36</f>
        <v>0.97036286861890209</v>
      </c>
      <c r="G33" s="77">
        <f t="shared" si="0"/>
        <v>0.67763343161252343</v>
      </c>
      <c r="H33" s="77">
        <v>0.86462250849573441</v>
      </c>
      <c r="I33" s="77">
        <f t="shared" si="1"/>
        <v>0.86462250849573441</v>
      </c>
      <c r="J33" s="76">
        <f>分析係数表!G36</f>
        <v>5.6132677862763138E-2</v>
      </c>
      <c r="K33" s="78">
        <f t="shared" si="2"/>
        <v>4.8533576742285242E-2</v>
      </c>
      <c r="L33" s="79"/>
      <c r="M33" s="80"/>
      <c r="N33" s="81">
        <f>分析係数表!H36</f>
        <v>0.19400338102244624</v>
      </c>
      <c r="O33" s="82">
        <f t="shared" si="3"/>
        <v>6.8124963192519106</v>
      </c>
      <c r="P33" s="76">
        <f>分析係数表!C36</f>
        <v>0.97036286861890209</v>
      </c>
      <c r="Q33" s="82">
        <f t="shared" si="4"/>
        <v>6.6105934708049956</v>
      </c>
      <c r="R33" s="83">
        <v>7.0535320655777731</v>
      </c>
      <c r="S33" s="84">
        <f t="shared" si="5"/>
        <v>7.9181545740735073</v>
      </c>
      <c r="T33" s="85">
        <f>分析係数表!F36</f>
        <v>0.84161253999423258</v>
      </c>
      <c r="U33" s="86">
        <f t="shared" si="6"/>
        <v>6.6640181831529555</v>
      </c>
      <c r="V33" s="87">
        <f>分析係数表!D36</f>
        <v>1.6938329923238536E-2</v>
      </c>
      <c r="W33" s="88">
        <f t="shared" si="7"/>
        <v>0</v>
      </c>
      <c r="X33" s="76">
        <f>分析係数表!E36</f>
        <v>8.2700520439970889E-3</v>
      </c>
      <c r="Y33" s="89">
        <f t="shared" si="8"/>
        <v>0</v>
      </c>
    </row>
    <row r="34" spans="1:25" x14ac:dyDescent="0.2">
      <c r="A34" s="6" t="s">
        <v>22</v>
      </c>
      <c r="B34" s="5" t="s">
        <v>378</v>
      </c>
      <c r="C34" s="90"/>
      <c r="D34" s="76">
        <f>投入係数表!AI34</f>
        <v>1.9540553872172503E-2</v>
      </c>
      <c r="E34" s="77">
        <f t="shared" si="9"/>
        <v>1.9540553872172504</v>
      </c>
      <c r="F34" s="76">
        <f>分析係数表!C37</f>
        <v>0.51412455642849397</v>
      </c>
      <c r="G34" s="77">
        <f t="shared" si="0"/>
        <v>1.0046278591897779</v>
      </c>
      <c r="H34" s="77">
        <v>1.3033516558909266</v>
      </c>
      <c r="I34" s="77">
        <f t="shared" si="1"/>
        <v>1.3033516558909266</v>
      </c>
      <c r="J34" s="76">
        <f>分析係数表!G37</f>
        <v>0.38383420760226361</v>
      </c>
      <c r="K34" s="78">
        <f t="shared" si="2"/>
        <v>0.50027095006599198</v>
      </c>
      <c r="L34" s="79"/>
      <c r="M34" s="80"/>
      <c r="N34" s="81">
        <f>分析係数表!H37</f>
        <v>4.7982343549447456E-2</v>
      </c>
      <c r="O34" s="82">
        <f t="shared" si="3"/>
        <v>1.6849167117446855</v>
      </c>
      <c r="P34" s="76">
        <f>分析係数表!C37</f>
        <v>0.51412455642849397</v>
      </c>
      <c r="Q34" s="82">
        <f t="shared" si="4"/>
        <v>0.86625705704469302</v>
      </c>
      <c r="R34" s="83">
        <v>1.1384046245762456</v>
      </c>
      <c r="S34" s="84">
        <f t="shared" si="5"/>
        <v>2.441756280467172</v>
      </c>
      <c r="T34" s="85">
        <f>分析係数表!F37</f>
        <v>0.64874544561874981</v>
      </c>
      <c r="U34" s="86">
        <f t="shared" si="6"/>
        <v>1.5840782662640565</v>
      </c>
      <c r="V34" s="87">
        <f>分析係数表!D37</f>
        <v>8.4854905811519679E-2</v>
      </c>
      <c r="W34" s="88">
        <f t="shared" si="7"/>
        <v>0</v>
      </c>
      <c r="X34" s="76">
        <f>分析係数表!E37</f>
        <v>7.6870203364428027E-2</v>
      </c>
      <c r="Y34" s="89">
        <f t="shared" si="8"/>
        <v>0</v>
      </c>
    </row>
    <row r="35" spans="1:25" x14ac:dyDescent="0.2">
      <c r="A35" s="6" t="s">
        <v>23</v>
      </c>
      <c r="B35" s="5" t="s">
        <v>194</v>
      </c>
      <c r="C35" s="90"/>
      <c r="D35" s="76">
        <f>投入係数表!AI35</f>
        <v>3.144246353322528E-2</v>
      </c>
      <c r="E35" s="77">
        <f t="shared" si="9"/>
        <v>3.144246353322528</v>
      </c>
      <c r="F35" s="76">
        <f>分析係数表!C38</f>
        <v>0.46043954090550876</v>
      </c>
      <c r="G35" s="77">
        <f t="shared" si="0"/>
        <v>1.4477353474176449</v>
      </c>
      <c r="H35" s="77">
        <v>1.8354370705726339</v>
      </c>
      <c r="I35" s="77">
        <f t="shared" si="1"/>
        <v>1.8354370705726339</v>
      </c>
      <c r="J35" s="76">
        <f>分析係数表!G38</f>
        <v>0.15768289971091839</v>
      </c>
      <c r="K35" s="78">
        <f t="shared" si="2"/>
        <v>0.28941703952480646</v>
      </c>
      <c r="L35" s="79"/>
      <c r="M35" s="80"/>
      <c r="N35" s="81">
        <f>分析係数表!H38</f>
        <v>4.3205084055974702E-2</v>
      </c>
      <c r="O35" s="82">
        <f t="shared" si="3"/>
        <v>1.517161580138866</v>
      </c>
      <c r="P35" s="76">
        <f>分析係数表!C38</f>
        <v>0.46043954090550876</v>
      </c>
      <c r="Q35" s="82">
        <f t="shared" si="4"/>
        <v>0.69856118143861567</v>
      </c>
      <c r="R35" s="83">
        <v>1.048037483203508</v>
      </c>
      <c r="S35" s="84">
        <f t="shared" si="5"/>
        <v>2.8834745537761419</v>
      </c>
      <c r="T35" s="85">
        <f>分析係数表!F38</f>
        <v>0.51649988881476538</v>
      </c>
      <c r="U35" s="86">
        <f t="shared" si="6"/>
        <v>1.4893142864255826</v>
      </c>
      <c r="V35" s="87">
        <f>分析係数表!D38</f>
        <v>3.1020680453635756E-2</v>
      </c>
      <c r="W35" s="88">
        <f t="shared" si="7"/>
        <v>0</v>
      </c>
      <c r="X35" s="76">
        <f>分析係数表!E38</f>
        <v>3.396708917055815E-2</v>
      </c>
      <c r="Y35" s="89">
        <f t="shared" si="8"/>
        <v>0</v>
      </c>
    </row>
    <row r="36" spans="1:25" x14ac:dyDescent="0.2">
      <c r="A36" s="6" t="s">
        <v>24</v>
      </c>
      <c r="B36" s="5" t="s">
        <v>39</v>
      </c>
      <c r="C36" s="90"/>
      <c r="D36" s="76">
        <f>投入係数表!AI36</f>
        <v>0</v>
      </c>
      <c r="E36" s="77">
        <f t="shared" si="9"/>
        <v>0</v>
      </c>
      <c r="F36" s="76">
        <f>分析係数表!C39</f>
        <v>1</v>
      </c>
      <c r="G36" s="77">
        <f t="shared" si="0"/>
        <v>0</v>
      </c>
      <c r="H36" s="77">
        <v>0.12886189251477786</v>
      </c>
      <c r="I36" s="77">
        <f t="shared" si="1"/>
        <v>0.12886189251477786</v>
      </c>
      <c r="J36" s="76">
        <f>分析係数表!G39</f>
        <v>0.35257837611217219</v>
      </c>
      <c r="K36" s="78">
        <f t="shared" si="2"/>
        <v>4.5433916805601653E-2</v>
      </c>
      <c r="L36" s="79"/>
      <c r="M36" s="80"/>
      <c r="N36" s="81">
        <f>分析係数表!H39</f>
        <v>3.7864320821463233E-3</v>
      </c>
      <c r="O36" s="82">
        <f t="shared" si="3"/>
        <v>0.13296188183305258</v>
      </c>
      <c r="P36" s="76">
        <f>分析係数表!C39</f>
        <v>1</v>
      </c>
      <c r="Q36" s="82">
        <f t="shared" si="4"/>
        <v>0.13296188183305258</v>
      </c>
      <c r="R36" s="83">
        <v>0.20850719153100303</v>
      </c>
      <c r="S36" s="84">
        <f t="shared" si="5"/>
        <v>0.33736908404578092</v>
      </c>
      <c r="T36" s="85">
        <f>分析係数表!F39</f>
        <v>0.70335864349932453</v>
      </c>
      <c r="U36" s="86">
        <f t="shared" si="6"/>
        <v>0.23729146131305007</v>
      </c>
      <c r="V36" s="87">
        <f>分析係数表!D39</f>
        <v>5.2871849815996644E-2</v>
      </c>
      <c r="W36" s="88">
        <f t="shared" si="7"/>
        <v>0</v>
      </c>
      <c r="X36" s="76">
        <f>分析係数表!E39</f>
        <v>6.683747146783435E-2</v>
      </c>
      <c r="Y36" s="89">
        <f t="shared" si="8"/>
        <v>0</v>
      </c>
    </row>
    <row r="37" spans="1:25" x14ac:dyDescent="0.2">
      <c r="A37" s="6" t="s">
        <v>25</v>
      </c>
      <c r="B37" s="5" t="s">
        <v>40</v>
      </c>
      <c r="C37" s="75">
        <f>最終需要_まとめ!C38</f>
        <v>100</v>
      </c>
      <c r="D37" s="76">
        <f>投入係数表!AI37</f>
        <v>0</v>
      </c>
      <c r="E37" s="77">
        <f t="shared" si="9"/>
        <v>0</v>
      </c>
      <c r="F37" s="76">
        <f>分析係数表!C40</f>
        <v>0.88524546011567695</v>
      </c>
      <c r="G37" s="77">
        <f t="shared" si="0"/>
        <v>0</v>
      </c>
      <c r="H37" s="77">
        <v>1.1052447164947196E-2</v>
      </c>
      <c r="I37" s="77">
        <f t="shared" si="1"/>
        <v>100.01105244716494</v>
      </c>
      <c r="J37" s="76">
        <f>分析係数表!G40</f>
        <v>0.51249383412021698</v>
      </c>
      <c r="K37" s="78">
        <f t="shared" si="2"/>
        <v>51.255047723045671</v>
      </c>
      <c r="L37" s="79"/>
      <c r="M37" s="80"/>
      <c r="N37" s="81">
        <f>分析係数表!H40</f>
        <v>3.2436684093541619E-2</v>
      </c>
      <c r="O37" s="82">
        <f t="shared" si="3"/>
        <v>1.13902546353263</v>
      </c>
      <c r="P37" s="76">
        <f>分析係数表!C40</f>
        <v>0.88524546011567695</v>
      </c>
      <c r="Q37" s="82">
        <f t="shared" si="4"/>
        <v>1.0083171205484154</v>
      </c>
      <c r="R37" s="83">
        <v>1.0160934927287326</v>
      </c>
      <c r="S37" s="84">
        <f t="shared" si="5"/>
        <v>101.02714593989367</v>
      </c>
      <c r="T37" s="85">
        <f>分析係数表!F40</f>
        <v>0.70839968994433089</v>
      </c>
      <c r="U37" s="86">
        <f t="shared" si="6"/>
        <v>71.567598859781342</v>
      </c>
      <c r="V37" s="87">
        <f>分析係数表!D40</f>
        <v>9.1381861743358467E-2</v>
      </c>
      <c r="W37" s="88">
        <f t="shared" si="7"/>
        <v>9</v>
      </c>
      <c r="X37" s="76">
        <f>分析係数表!E40</f>
        <v>5.5943908110774432E-2</v>
      </c>
      <c r="Y37" s="89">
        <f t="shared" si="8"/>
        <v>6</v>
      </c>
    </row>
    <row r="38" spans="1:25" x14ac:dyDescent="0.2">
      <c r="A38" s="6" t="s">
        <v>26</v>
      </c>
      <c r="B38" s="5" t="s">
        <v>277</v>
      </c>
      <c r="C38" s="90"/>
      <c r="D38" s="76">
        <f>投入係数表!AI38</f>
        <v>2.1140159255866396E-5</v>
      </c>
      <c r="E38" s="77">
        <f t="shared" si="9"/>
        <v>2.1140159255866398E-3</v>
      </c>
      <c r="F38" s="76">
        <f>分析係数表!C41</f>
        <v>0.76732784646536523</v>
      </c>
      <c r="G38" s="77">
        <f t="shared" si="0"/>
        <v>1.6221432875738822E-3</v>
      </c>
      <c r="H38" s="77">
        <v>5.5154736427933705E-3</v>
      </c>
      <c r="I38" s="77">
        <f t="shared" si="1"/>
        <v>5.5154736427933705E-3</v>
      </c>
      <c r="J38" s="76">
        <f>分析係数表!G41</f>
        <v>0.44330293713737212</v>
      </c>
      <c r="K38" s="78">
        <f t="shared" si="2"/>
        <v>2.4450256655540624E-3</v>
      </c>
      <c r="L38" s="79"/>
      <c r="M38" s="80"/>
      <c r="N38" s="81">
        <f>分析係数表!H41</f>
        <v>5.3196318442225214E-2</v>
      </c>
      <c r="O38" s="82">
        <f t="shared" si="3"/>
        <v>1.8680072567574584</v>
      </c>
      <c r="P38" s="76">
        <f>分析係数表!C41</f>
        <v>0.76732784646536523</v>
      </c>
      <c r="Q38" s="82">
        <f t="shared" si="4"/>
        <v>1.433373985509375</v>
      </c>
      <c r="R38" s="83">
        <v>1.4596482526350736</v>
      </c>
      <c r="S38" s="84">
        <f t="shared" si="5"/>
        <v>1.465163726277867</v>
      </c>
      <c r="T38" s="85">
        <f>分析係数表!F41</f>
        <v>0.5479013319521201</v>
      </c>
      <c r="U38" s="86">
        <f t="shared" si="6"/>
        <v>0.80276515715557484</v>
      </c>
      <c r="V38" s="87">
        <f>分析係数表!D41</f>
        <v>0.13973379965121197</v>
      </c>
      <c r="W38" s="88">
        <f t="shared" si="7"/>
        <v>0</v>
      </c>
      <c r="X38" s="76">
        <f>分析係数表!E41</f>
        <v>0.13463978369439705</v>
      </c>
      <c r="Y38" s="89">
        <f t="shared" si="8"/>
        <v>0</v>
      </c>
    </row>
    <row r="39" spans="1:25" x14ac:dyDescent="0.2">
      <c r="A39" s="6" t="s">
        <v>51</v>
      </c>
      <c r="B39" s="5" t="s">
        <v>368</v>
      </c>
      <c r="C39" s="90"/>
      <c r="D39" s="76">
        <f>投入係数表!AI39</f>
        <v>2.1562962440983724E-3</v>
      </c>
      <c r="E39" s="77">
        <f t="shared" si="9"/>
        <v>0.21562962440983724</v>
      </c>
      <c r="F39" s="76">
        <f>分析係数表!C42</f>
        <v>0.61896115066660296</v>
      </c>
      <c r="G39" s="77">
        <f>E39*F39</f>
        <v>0.13346636044252028</v>
      </c>
      <c r="H39" s="77">
        <v>0.15527724769382223</v>
      </c>
      <c r="I39" s="77">
        <f>C39+H39</f>
        <v>0.15527724769382223</v>
      </c>
      <c r="J39" s="76">
        <f>分析係数表!G42</f>
        <v>0.48521299417713759</v>
      </c>
      <c r="K39" s="78">
        <f>I39*J39</f>
        <v>7.5342538281104515E-2</v>
      </c>
      <c r="L39" s="79"/>
      <c r="M39" s="80"/>
      <c r="N39" s="81">
        <f>分析係数表!H42</f>
        <v>1.2030804871176784E-2</v>
      </c>
      <c r="O39" s="82">
        <f t="shared" si="3"/>
        <v>0.42246590482382895</v>
      </c>
      <c r="P39" s="76">
        <f>分析係数表!C42</f>
        <v>0.61896115066660296</v>
      </c>
      <c r="Q39" s="82">
        <f>O39*P39</f>
        <v>0.26148998256716471</v>
      </c>
      <c r="R39" s="83">
        <v>0.2825074045142954</v>
      </c>
      <c r="S39" s="84">
        <f>I39+R39</f>
        <v>0.43778465220811763</v>
      </c>
      <c r="T39" s="85">
        <f>分析係数表!F42</f>
        <v>0.55654305853509045</v>
      </c>
      <c r="U39" s="86">
        <f>S39*T39</f>
        <v>0.24364600931962663</v>
      </c>
      <c r="V39" s="87">
        <f>分析係数表!D42</f>
        <v>0.22065583818571866</v>
      </c>
      <c r="W39" s="88">
        <f>ROUND(S39*V39,0)</f>
        <v>0</v>
      </c>
      <c r="X39" s="76">
        <f>分析係数表!E42</f>
        <v>0.18349678210235978</v>
      </c>
      <c r="Y39" s="89">
        <f>ROUND(S39*X39,0)</f>
        <v>0</v>
      </c>
    </row>
    <row r="40" spans="1:25" x14ac:dyDescent="0.2">
      <c r="A40" s="6" t="s">
        <v>195</v>
      </c>
      <c r="B40" s="5" t="s">
        <v>41</v>
      </c>
      <c r="C40" s="90"/>
      <c r="D40" s="76">
        <f>投入係数表!AI40</f>
        <v>7.38284828412374E-2</v>
      </c>
      <c r="E40" s="77">
        <f t="shared" si="9"/>
        <v>7.3828482841237397</v>
      </c>
      <c r="F40" s="76">
        <f>分析係数表!C43</f>
        <v>0.5789580681381028</v>
      </c>
      <c r="G40" s="77">
        <f>E40*F40</f>
        <v>4.2743595799329874</v>
      </c>
      <c r="H40" s="77">
        <v>5.3205888036097742</v>
      </c>
      <c r="I40" s="77">
        <f>C40+H40</f>
        <v>5.3205888036097742</v>
      </c>
      <c r="J40" s="76">
        <f>分析係数表!G43</f>
        <v>0.34272082878953108</v>
      </c>
      <c r="K40" s="78">
        <f>I40*J40</f>
        <v>1.8234766044214414</v>
      </c>
      <c r="L40" s="79"/>
      <c r="M40" s="80"/>
      <c r="N40" s="81">
        <f>分析係数表!H43</f>
        <v>3.3445512318817892E-2</v>
      </c>
      <c r="O40" s="82">
        <f t="shared" si="3"/>
        <v>1.1744508181590883</v>
      </c>
      <c r="P40" s="76">
        <f>分析係数表!C43</f>
        <v>0.5789580681381028</v>
      </c>
      <c r="Q40" s="82">
        <f>O40*P40</f>
        <v>0.67995777680460001</v>
      </c>
      <c r="R40" s="83">
        <v>1.6443763106392659</v>
      </c>
      <c r="S40" s="84">
        <f>I40+R40</f>
        <v>6.9649651142490399</v>
      </c>
      <c r="T40" s="85">
        <f>分析係数表!F43</f>
        <v>0.5990685205379862</v>
      </c>
      <c r="U40" s="86">
        <f>S40*T40</f>
        <v>4.1724913465918583</v>
      </c>
      <c r="V40" s="87">
        <f>分析係数表!D43</f>
        <v>0.10839694656488549</v>
      </c>
      <c r="W40" s="88">
        <f>ROUND(S40*V40,0)</f>
        <v>1</v>
      </c>
      <c r="X40" s="76">
        <f>分析係数表!E43</f>
        <v>8.9508360596146849E-2</v>
      </c>
      <c r="Y40" s="89">
        <f>ROUND(S40*X40,0)</f>
        <v>1</v>
      </c>
    </row>
    <row r="41" spans="1:25" x14ac:dyDescent="0.2">
      <c r="A41" s="6" t="s">
        <v>341</v>
      </c>
      <c r="B41" s="5" t="s">
        <v>42</v>
      </c>
      <c r="C41" s="90"/>
      <c r="D41" s="76">
        <f>投入係数表!AI41</f>
        <v>3.1146501303643153E-3</v>
      </c>
      <c r="E41" s="77">
        <f t="shared" si="9"/>
        <v>0.31146501303643154</v>
      </c>
      <c r="F41" s="76">
        <f>分析係数表!C44</f>
        <v>0.63630612597919289</v>
      </c>
      <c r="G41" s="77">
        <f>E41*F41</f>
        <v>0.19818709582327057</v>
      </c>
      <c r="H41" s="77">
        <v>0.21316418872751078</v>
      </c>
      <c r="I41" s="77">
        <f>C41+H41</f>
        <v>0.21316418872751078</v>
      </c>
      <c r="J41" s="76">
        <f>分析係数表!G44</f>
        <v>0.27264053101016389</v>
      </c>
      <c r="K41" s="78">
        <f>I41*J41</f>
        <v>5.8117197607019333E-2</v>
      </c>
      <c r="L41" s="79"/>
      <c r="M41" s="80"/>
      <c r="N41" s="81">
        <f>分析係数表!H44</f>
        <v>0.11349043608928404</v>
      </c>
      <c r="O41" s="82">
        <f t="shared" si="3"/>
        <v>3.9852562056075076</v>
      </c>
      <c r="P41" s="76">
        <f>分析係数表!C44</f>
        <v>0.63630612597919289</v>
      </c>
      <c r="Q41" s="82">
        <f>O41*P41</f>
        <v>2.5358429372246509</v>
      </c>
      <c r="R41" s="83">
        <v>2.5856009261168613</v>
      </c>
      <c r="S41" s="84">
        <f>I41+R41</f>
        <v>2.7987651148443722</v>
      </c>
      <c r="T41" s="85">
        <f>分析係数表!F44</f>
        <v>0.52896909354905619</v>
      </c>
      <c r="U41" s="86">
        <f>S41*T41</f>
        <v>1.4804602458559477</v>
      </c>
      <c r="V41" s="87">
        <f>分析係数表!D44</f>
        <v>0.14712715204314458</v>
      </c>
      <c r="W41" s="88">
        <f>ROUND(S41*V41,0)</f>
        <v>0</v>
      </c>
      <c r="X41" s="76">
        <f>分析係数表!E44</f>
        <v>0.10673719145405518</v>
      </c>
      <c r="Y41" s="89">
        <f>ROUND(S41*X41,0)</f>
        <v>0</v>
      </c>
    </row>
    <row r="42" spans="1:25" x14ac:dyDescent="0.2">
      <c r="A42" s="6" t="s">
        <v>342</v>
      </c>
      <c r="B42" s="5" t="s">
        <v>279</v>
      </c>
      <c r="C42" s="90"/>
      <c r="D42" s="76">
        <f>投入係数表!AI42</f>
        <v>4.9186103868649146E-3</v>
      </c>
      <c r="E42" s="77">
        <f t="shared" si="9"/>
        <v>0.49186103868649145</v>
      </c>
      <c r="F42" s="76">
        <f>分析係数表!C45</f>
        <v>1</v>
      </c>
      <c r="G42" s="77">
        <f>E42*F42</f>
        <v>0.49186103868649145</v>
      </c>
      <c r="H42" s="77">
        <v>0.52560101483442079</v>
      </c>
      <c r="I42" s="77">
        <f>C42+H42</f>
        <v>0.52560101483442079</v>
      </c>
      <c r="J42" s="76">
        <f>分析係数表!G45</f>
        <v>0</v>
      </c>
      <c r="K42" s="78">
        <f>I42*J42</f>
        <v>0</v>
      </c>
      <c r="L42" s="79"/>
      <c r="M42" s="80"/>
      <c r="N42" s="81">
        <f>分析係数表!H45</f>
        <v>0</v>
      </c>
      <c r="O42" s="82">
        <f t="shared" si="3"/>
        <v>0</v>
      </c>
      <c r="P42" s="76">
        <f>分析係数表!C45</f>
        <v>1</v>
      </c>
      <c r="Q42" s="82">
        <f>O42*P42</f>
        <v>0</v>
      </c>
      <c r="R42" s="83">
        <v>5.0101151847434855E-2</v>
      </c>
      <c r="S42" s="84">
        <f>I42+R42</f>
        <v>0.57570216668185559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1.441758861250088E-2</v>
      </c>
      <c r="E43" s="77">
        <f t="shared" si="9"/>
        <v>1.441758861250088</v>
      </c>
      <c r="F43" s="76">
        <f>分析係数表!C46</f>
        <v>0.4351527731358511</v>
      </c>
      <c r="G43" s="77">
        <f>E43*F43</f>
        <v>0.62738536666616262</v>
      </c>
      <c r="H43" s="77">
        <v>0.67961559266515381</v>
      </c>
      <c r="I43" s="77">
        <f>C43+H43</f>
        <v>0.67961559266515381</v>
      </c>
      <c r="J43" s="76">
        <f>分析係数表!G46</f>
        <v>9.2768120033880526E-3</v>
      </c>
      <c r="K43" s="78">
        <f>I43*J43</f>
        <v>6.3046660877257845E-3</v>
      </c>
      <c r="L43" s="79"/>
      <c r="M43" s="80"/>
      <c r="N43" s="81">
        <f>分析係数表!H46</f>
        <v>2.189916413611746E-2</v>
      </c>
      <c r="O43" s="82">
        <f t="shared" si="3"/>
        <v>0.76899677874548256</v>
      </c>
      <c r="P43" s="76">
        <f>分析係数表!C46</f>
        <v>0.4351527731358511</v>
      </c>
      <c r="Q43" s="82">
        <f>O43*P43</f>
        <v>0.33463108080363324</v>
      </c>
      <c r="R43" s="83">
        <v>0.39842477416321753</v>
      </c>
      <c r="S43" s="84">
        <f>I43+R43</f>
        <v>1.0780403668283713</v>
      </c>
      <c r="T43" s="85">
        <f>分析係数表!F46</f>
        <v>0.31347557778405194</v>
      </c>
      <c r="U43" s="86">
        <f>S43*T43</f>
        <v>0.33793932686605499</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92">
        <f>投入係数表!AI44</f>
        <v>0.2816926220844197</v>
      </c>
      <c r="E44" s="91">
        <f>SUM(E5:E43)</f>
        <v>28.169262208441967</v>
      </c>
      <c r="F44" s="92">
        <f>分析係数表!C47</f>
        <v>0.50215200620282352</v>
      </c>
      <c r="G44" s="91">
        <f>SUM(G5:G43)</f>
        <v>15.188066922940388</v>
      </c>
      <c r="H44" s="91">
        <f>SUM(H5:H43)</f>
        <v>19.036677882202252</v>
      </c>
      <c r="I44" s="91">
        <f>SUM(I5:I43)</f>
        <v>119.03667788220224</v>
      </c>
      <c r="J44" s="92">
        <f>分析係数表!G47</f>
        <v>0.20854392305328981</v>
      </c>
      <c r="K44" s="93">
        <f>SUM(K5:K43)</f>
        <v>55.975581965917158</v>
      </c>
      <c r="L44" s="94">
        <f>最終需要_まとめ!$L$33</f>
        <v>0.62733333333333341</v>
      </c>
      <c r="M44" s="91">
        <f>K44*L44</f>
        <v>35.115348419952035</v>
      </c>
      <c r="N44" s="95">
        <f>分析係数表!H47</f>
        <v>1</v>
      </c>
      <c r="O44" s="109">
        <f>SUM(O5:O43)</f>
        <v>35.115348419952021</v>
      </c>
      <c r="P44" s="92">
        <f>分析係数表!C47</f>
        <v>0.50215200620282352</v>
      </c>
      <c r="Q44" s="96">
        <f>SUM(Q5:Q43)</f>
        <v>21.102718795903638</v>
      </c>
      <c r="R44" s="91">
        <f>SUM(R5:R43)</f>
        <v>25.561340675137718</v>
      </c>
      <c r="S44" s="97">
        <f>SUM(S5:S43)</f>
        <v>144.59801855733991</v>
      </c>
      <c r="T44" s="98">
        <f>分析係数表!F47</f>
        <v>0.44541069554230517</v>
      </c>
      <c r="U44" s="99">
        <f>SUM(U5:U43)</f>
        <v>97.278019939214516</v>
      </c>
      <c r="V44" s="100">
        <f>分析係数表!D47</f>
        <v>5.4742347785855433E-2</v>
      </c>
      <c r="W44" s="101">
        <f>SUM(W5:W43)</f>
        <v>11</v>
      </c>
      <c r="X44" s="92">
        <f>分析係数表!E47</f>
        <v>4.5721861365849166E-2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277</v>
      </c>
      <c r="S2" s="3" t="s">
        <v>153</v>
      </c>
      <c r="U2" s="64" t="s">
        <v>210</v>
      </c>
      <c r="W2" s="3" t="s">
        <v>130</v>
      </c>
      <c r="Y2" s="3" t="s">
        <v>154</v>
      </c>
    </row>
    <row r="3" spans="1:25" ht="44" x14ac:dyDescent="0.2">
      <c r="B3" s="65"/>
      <c r="C3" s="66" t="s">
        <v>228</v>
      </c>
      <c r="D3" s="66" t="s">
        <v>318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1.6251431504017714E-3</v>
      </c>
      <c r="E5" s="110">
        <f>$C$38*D5</f>
        <v>0.16251431504017713</v>
      </c>
      <c r="F5" s="85">
        <f>分析係数表!C8</f>
        <v>8.4659786601364306E-2</v>
      </c>
      <c r="G5" s="110">
        <f t="shared" ref="G5:G38" si="0">E5*F5</f>
        <v>1.3758427230968286E-2</v>
      </c>
      <c r="H5" s="110">
        <f t="array" ref="H5:H43">MMULT(逆行列係数!C5:AO43,'34'!G5:G43)</f>
        <v>1.6591114636655673E-2</v>
      </c>
      <c r="I5" s="110">
        <f t="shared" ref="I5:I38" si="1">C5+H5</f>
        <v>1.6591114636655673E-2</v>
      </c>
      <c r="J5" s="85">
        <f>分析係数表!G8</f>
        <v>0.11977611940298508</v>
      </c>
      <c r="K5" s="111">
        <f t="shared" ref="K5:K38" si="2">I5*J5</f>
        <v>1.9872193277486834E-3</v>
      </c>
      <c r="L5" s="79" t="s">
        <v>188</v>
      </c>
      <c r="M5" s="80" t="s">
        <v>188</v>
      </c>
      <c r="N5" s="81">
        <f>分析係数表!H8</f>
        <v>1.0788748708637261E-2</v>
      </c>
      <c r="O5" s="82">
        <f t="shared" ref="O5:O43" si="3">$M$44*N5</f>
        <v>0.33675600181695542</v>
      </c>
      <c r="P5" s="76">
        <f>分析係数表!C8</f>
        <v>8.4659786601364306E-2</v>
      </c>
      <c r="Q5" s="82">
        <f t="shared" ref="Q5:Q38" si="4">O5*P5</f>
        <v>2.8509691250552097E-2</v>
      </c>
      <c r="R5" s="83">
        <f t="array" ref="R5:R43">MMULT(逆行列係数!C5:AO43,'34'!Q5:Q43)</f>
        <v>3.7012188565965276E-2</v>
      </c>
      <c r="S5" s="84">
        <f t="shared" ref="S5:S38" si="5">I5+R5</f>
        <v>5.3603303202620953E-2</v>
      </c>
      <c r="T5" s="85">
        <f>分析係数表!F8</f>
        <v>0.4513681592039801</v>
      </c>
      <c r="U5" s="86">
        <f t="shared" ref="U5:U43" si="6">S5*T5</f>
        <v>2.419482429381983E-2</v>
      </c>
      <c r="V5" s="87">
        <f>分析係数表!D8</f>
        <v>0.27985074626865669</v>
      </c>
      <c r="W5" s="167">
        <f t="shared" ref="W5:W43" si="7">ROUND(S5*V5,0)</f>
        <v>0</v>
      </c>
      <c r="X5" s="76">
        <f>分析係数表!E8</f>
        <v>0.11442786069651742</v>
      </c>
      <c r="Y5" s="166">
        <f t="shared" ref="Y5:Y43" si="8">ROUND(S5*X5,0)</f>
        <v>0</v>
      </c>
    </row>
    <row r="6" spans="1:25" x14ac:dyDescent="0.2">
      <c r="A6" s="6" t="s">
        <v>220</v>
      </c>
      <c r="B6" s="5" t="s">
        <v>266</v>
      </c>
      <c r="C6" s="90"/>
      <c r="D6" s="107">
        <f>投入係数表!AJ6</f>
        <v>2.375940278365163E-5</v>
      </c>
      <c r="E6" s="110">
        <f t="shared" ref="E6:E43" si="9">$C$38*D6</f>
        <v>2.3759402783651629E-3</v>
      </c>
      <c r="F6" s="85">
        <f>分析係数表!C9</f>
        <v>0.31916038751345532</v>
      </c>
      <c r="G6" s="110">
        <f t="shared" si="0"/>
        <v>7.5830601995185228E-4</v>
      </c>
      <c r="H6" s="110">
        <v>1.3976313796376714E-3</v>
      </c>
      <c r="I6" s="110">
        <f t="shared" si="1"/>
        <v>1.3976313796376714E-3</v>
      </c>
      <c r="J6" s="85">
        <f>分析係数表!G9</f>
        <v>0.24726134585289514</v>
      </c>
      <c r="K6" s="111">
        <f t="shared" si="2"/>
        <v>3.4558021593544927E-4</v>
      </c>
      <c r="L6" s="79"/>
      <c r="M6" s="80"/>
      <c r="N6" s="81">
        <f>分析係数表!H9</f>
        <v>5.7211282597126128E-4</v>
      </c>
      <c r="O6" s="82">
        <f t="shared" si="3"/>
        <v>1.7857717615393138E-2</v>
      </c>
      <c r="P6" s="76">
        <f>分析係数表!C9</f>
        <v>0.31916038751345532</v>
      </c>
      <c r="Q6" s="82">
        <f t="shared" si="4"/>
        <v>5.6994760742347314E-3</v>
      </c>
      <c r="R6" s="83">
        <v>6.9272153582427424E-3</v>
      </c>
      <c r="S6" s="84">
        <f t="shared" si="5"/>
        <v>8.3248467378804133E-3</v>
      </c>
      <c r="T6" s="85">
        <f>分析係数表!F9</f>
        <v>0.67449139280125192</v>
      </c>
      <c r="U6" s="86">
        <f t="shared" si="6"/>
        <v>5.6150374710899186E-3</v>
      </c>
      <c r="V6" s="87">
        <f>分析係数表!D9</f>
        <v>0.15336463223787167</v>
      </c>
      <c r="W6" s="167">
        <f t="shared" si="7"/>
        <v>0</v>
      </c>
      <c r="X6" s="76">
        <f>分析係数表!E9</f>
        <v>8.7636932707355245E-2</v>
      </c>
      <c r="Y6" s="166">
        <f t="shared" si="8"/>
        <v>0</v>
      </c>
    </row>
    <row r="7" spans="1:25" x14ac:dyDescent="0.2">
      <c r="A7" s="6" t="s">
        <v>221</v>
      </c>
      <c r="B7" s="5" t="s">
        <v>267</v>
      </c>
      <c r="C7" s="90"/>
      <c r="D7" s="107">
        <f>投入係数表!AJ7</f>
        <v>3.6114292231150479E-4</v>
      </c>
      <c r="E7" s="110">
        <f t="shared" si="9"/>
        <v>3.611429223115048E-2</v>
      </c>
      <c r="F7" s="85">
        <f>分析係数表!C10</f>
        <v>0.62166360683519284</v>
      </c>
      <c r="G7" s="110">
        <f t="shared" si="0"/>
        <v>2.2450941166717191E-2</v>
      </c>
      <c r="H7" s="110">
        <v>2.7136461304647339E-2</v>
      </c>
      <c r="I7" s="110">
        <f t="shared" si="1"/>
        <v>2.7136461304647339E-2</v>
      </c>
      <c r="J7" s="85">
        <f>分析係数表!G10</f>
        <v>0.1793598233995585</v>
      </c>
      <c r="K7" s="111">
        <f t="shared" si="2"/>
        <v>4.8671909072904992E-3</v>
      </c>
      <c r="L7" s="79"/>
      <c r="M7" s="80"/>
      <c r="N7" s="81">
        <f>分析係数表!H10</f>
        <v>1.0737876843126819E-3</v>
      </c>
      <c r="O7" s="82">
        <f t="shared" si="3"/>
        <v>3.3516810626975903E-2</v>
      </c>
      <c r="P7" s="76">
        <f>分析係数表!C10</f>
        <v>0.62166360683519284</v>
      </c>
      <c r="Q7" s="82">
        <f t="shared" si="4"/>
        <v>2.0836181383977959E-2</v>
      </c>
      <c r="R7" s="83">
        <v>3.2946043324463645E-2</v>
      </c>
      <c r="S7" s="84">
        <f t="shared" si="5"/>
        <v>6.008250462911098E-2</v>
      </c>
      <c r="T7" s="85">
        <f>分析係数表!F10</f>
        <v>0.51894775570272256</v>
      </c>
      <c r="U7" s="86">
        <f t="shared" si="6"/>
        <v>3.1179680934275582E-2</v>
      </c>
      <c r="V7" s="87">
        <f>分析係数表!D10</f>
        <v>0.10375275938189846</v>
      </c>
      <c r="W7" s="167">
        <f t="shared" si="7"/>
        <v>0</v>
      </c>
      <c r="X7" s="76">
        <f>分析係数表!E10</f>
        <v>7.5423105224429726E-3</v>
      </c>
      <c r="Y7" s="166">
        <f t="shared" si="8"/>
        <v>0</v>
      </c>
    </row>
    <row r="8" spans="1:25" x14ac:dyDescent="0.2">
      <c r="A8" s="6" t="s">
        <v>222</v>
      </c>
      <c r="B8" s="5" t="s">
        <v>27</v>
      </c>
      <c r="C8" s="90"/>
      <c r="D8" s="107">
        <f>投入係数表!AJ8</f>
        <v>9.5037611134606515E-6</v>
      </c>
      <c r="E8" s="110">
        <f t="shared" si="9"/>
        <v>9.5037611134606514E-4</v>
      </c>
      <c r="F8" s="85">
        <f>分析係数表!C11</f>
        <v>1.1338376983330734E-2</v>
      </c>
      <c r="G8" s="110">
        <f t="shared" si="0"/>
        <v>1.0775722626393591E-5</v>
      </c>
      <c r="H8" s="110">
        <v>6.1435443482655517E-3</v>
      </c>
      <c r="I8" s="110">
        <f t="shared" si="1"/>
        <v>6.1435443482655517E-3</v>
      </c>
      <c r="J8" s="85">
        <f>分析係数表!G11</f>
        <v>0.33809183916250296</v>
      </c>
      <c r="K8" s="111">
        <f t="shared" si="2"/>
        <v>2.077082207681501E-3</v>
      </c>
      <c r="L8" s="79"/>
      <c r="M8" s="80"/>
      <c r="N8" s="81">
        <f>分析係数表!H11</f>
        <v>-1.9566102119400181E-5</v>
      </c>
      <c r="O8" s="82">
        <f t="shared" si="3"/>
        <v>-6.1072905661399242E-4</v>
      </c>
      <c r="P8" s="76">
        <f>分析係数表!C11</f>
        <v>1.1338376983330734E-2</v>
      </c>
      <c r="Q8" s="82">
        <f t="shared" si="4"/>
        <v>-6.9246762785633841E-6</v>
      </c>
      <c r="R8" s="83">
        <v>4.6823783591224454E-3</v>
      </c>
      <c r="S8" s="84">
        <f t="shared" si="5"/>
        <v>1.0825922707387997E-2</v>
      </c>
      <c r="T8" s="85">
        <f>分析係数表!F11</f>
        <v>0.55864858434451581</v>
      </c>
      <c r="U8" s="86">
        <f t="shared" si="6"/>
        <v>6.0478863947054521E-3</v>
      </c>
      <c r="V8" s="87">
        <f>分析係数表!D11</f>
        <v>2.8313109683559361E-2</v>
      </c>
      <c r="W8" s="167">
        <f t="shared" si="7"/>
        <v>0</v>
      </c>
      <c r="X8" s="76">
        <f>分析係数表!E11</f>
        <v>1.8320247442303116E-2</v>
      </c>
      <c r="Y8" s="166">
        <f t="shared" si="8"/>
        <v>0</v>
      </c>
    </row>
    <row r="9" spans="1:25" x14ac:dyDescent="0.2">
      <c r="A9" s="6" t="s">
        <v>223</v>
      </c>
      <c r="B9" s="5" t="s">
        <v>191</v>
      </c>
      <c r="C9" s="90"/>
      <c r="D9" s="107">
        <f>投入係数表!AJ9</f>
        <v>6.0111289042638627E-3</v>
      </c>
      <c r="E9" s="110">
        <f t="shared" si="9"/>
        <v>0.60111289042638627</v>
      </c>
      <c r="F9" s="85">
        <f>分析係数表!C12</f>
        <v>8.477574226152873E-2</v>
      </c>
      <c r="G9" s="110">
        <f t="shared" si="0"/>
        <v>5.0959791468869885E-2</v>
      </c>
      <c r="H9" s="110">
        <v>6.281620213476595E-2</v>
      </c>
      <c r="I9" s="110">
        <f t="shared" si="1"/>
        <v>6.281620213476595E-2</v>
      </c>
      <c r="J9" s="85">
        <f>分析係数表!G12</f>
        <v>0.1365084958708076</v>
      </c>
      <c r="K9" s="111">
        <f t="shared" si="2"/>
        <v>8.5749452697335138E-3</v>
      </c>
      <c r="L9" s="79"/>
      <c r="M9" s="80"/>
      <c r="N9" s="81">
        <f>分析係数表!H12</f>
        <v>8.9702751776602072E-2</v>
      </c>
      <c r="O9" s="82">
        <f t="shared" si="3"/>
        <v>2.7999484329525095</v>
      </c>
      <c r="P9" s="76">
        <f>分析係数表!C12</f>
        <v>8.477574226152873E-2</v>
      </c>
      <c r="Q9" s="82">
        <f t="shared" si="4"/>
        <v>0.23736770669755319</v>
      </c>
      <c r="R9" s="83">
        <v>0.26929913660721472</v>
      </c>
      <c r="S9" s="84">
        <f t="shared" si="5"/>
        <v>0.33211533874198068</v>
      </c>
      <c r="T9" s="85">
        <f>分析係数表!F12</f>
        <v>0.34033278686012841</v>
      </c>
      <c r="U9" s="86">
        <f t="shared" si="6"/>
        <v>0.11302973879305386</v>
      </c>
      <c r="V9" s="87">
        <f>分析係数表!D12</f>
        <v>4.8339896119018802E-2</v>
      </c>
      <c r="W9" s="167">
        <f t="shared" si="7"/>
        <v>0</v>
      </c>
      <c r="X9" s="76">
        <f>分析係数表!E12</f>
        <v>5.0155515038227586E-2</v>
      </c>
      <c r="Y9" s="166">
        <f t="shared" si="8"/>
        <v>0</v>
      </c>
    </row>
    <row r="10" spans="1:25" x14ac:dyDescent="0.2">
      <c r="A10" s="6" t="s">
        <v>224</v>
      </c>
      <c r="B10" s="5" t="s">
        <v>28</v>
      </c>
      <c r="C10" s="90"/>
      <c r="D10" s="107">
        <f>投入係数表!AJ10</f>
        <v>2.6563012312122523E-3</v>
      </c>
      <c r="E10" s="110">
        <f t="shared" si="9"/>
        <v>0.26563012312122525</v>
      </c>
      <c r="F10" s="85">
        <f>分析係数表!C13</f>
        <v>0</v>
      </c>
      <c r="G10" s="110">
        <f t="shared" si="0"/>
        <v>0</v>
      </c>
      <c r="H10" s="110">
        <v>0</v>
      </c>
      <c r="I10" s="110">
        <f t="shared" si="1"/>
        <v>0</v>
      </c>
      <c r="J10" s="85">
        <f>分析係数表!G13</f>
        <v>0.24491255961844197</v>
      </c>
      <c r="K10" s="111">
        <f t="shared" si="2"/>
        <v>0</v>
      </c>
      <c r="L10" s="79"/>
      <c r="M10" s="80"/>
      <c r="N10" s="81">
        <f>分析係数表!H13</f>
        <v>1.4239426478414675E-2</v>
      </c>
      <c r="O10" s="82">
        <f t="shared" si="3"/>
        <v>0.44446417824139911</v>
      </c>
      <c r="P10" s="76">
        <f>分析係数表!C13</f>
        <v>0</v>
      </c>
      <c r="Q10" s="82">
        <f t="shared" si="4"/>
        <v>0</v>
      </c>
      <c r="R10" s="83">
        <v>0</v>
      </c>
      <c r="S10" s="84">
        <f t="shared" si="5"/>
        <v>0</v>
      </c>
      <c r="T10" s="85">
        <f>分析係数表!F13</f>
        <v>0.38322734499205086</v>
      </c>
      <c r="U10" s="86">
        <f t="shared" si="6"/>
        <v>0</v>
      </c>
      <c r="V10" s="87">
        <f>分析係数表!D13</f>
        <v>0.15429252782193958</v>
      </c>
      <c r="W10" s="167">
        <f t="shared" si="7"/>
        <v>0</v>
      </c>
      <c r="X10" s="76">
        <f>分析係数表!E13</f>
        <v>0.15087440381558029</v>
      </c>
      <c r="Y10" s="166">
        <f t="shared" si="8"/>
        <v>0</v>
      </c>
    </row>
    <row r="11" spans="1:25" x14ac:dyDescent="0.2">
      <c r="A11" s="6" t="s">
        <v>225</v>
      </c>
      <c r="B11" s="5" t="s">
        <v>268</v>
      </c>
      <c r="C11" s="90"/>
      <c r="D11" s="107">
        <f>投入係数表!AJ11</f>
        <v>3.6874593120227329E-3</v>
      </c>
      <c r="E11" s="110">
        <f t="shared" si="9"/>
        <v>0.36874593120227328</v>
      </c>
      <c r="F11" s="85">
        <f>分析係数表!C14</f>
        <v>0.10751143043762246</v>
      </c>
      <c r="G11" s="110">
        <f t="shared" si="0"/>
        <v>3.9644402531609522E-2</v>
      </c>
      <c r="H11" s="110">
        <v>6.7199910049859618E-2</v>
      </c>
      <c r="I11" s="110">
        <f t="shared" si="1"/>
        <v>6.7199910049859618E-2</v>
      </c>
      <c r="J11" s="85">
        <f>分析係数表!G14</f>
        <v>0.16229985443959244</v>
      </c>
      <c r="K11" s="111">
        <f t="shared" si="2"/>
        <v>1.0906535619445922E-2</v>
      </c>
      <c r="L11" s="79"/>
      <c r="M11" s="80"/>
      <c r="N11" s="81">
        <f>分析係数表!H14</f>
        <v>1.1512694487055067E-3</v>
      </c>
      <c r="O11" s="82">
        <f t="shared" si="3"/>
        <v>3.5935297691167316E-2</v>
      </c>
      <c r="P11" s="76">
        <f>分析係数表!C14</f>
        <v>0.10751143043762246</v>
      </c>
      <c r="Q11" s="82">
        <f t="shared" si="4"/>
        <v>3.8634552579791897E-3</v>
      </c>
      <c r="R11" s="83">
        <v>2.28866206152308E-2</v>
      </c>
      <c r="S11" s="84">
        <f t="shared" si="5"/>
        <v>9.0086530665090425E-2</v>
      </c>
      <c r="T11" s="85">
        <f>分析係数表!F14</f>
        <v>0.30163027656477437</v>
      </c>
      <c r="U11" s="86">
        <f t="shared" si="6"/>
        <v>2.7172825159272253E-2</v>
      </c>
      <c r="V11" s="87">
        <f>分析係数表!D14</f>
        <v>4.9606986899563318E-2</v>
      </c>
      <c r="W11" s="167">
        <f t="shared" si="7"/>
        <v>0</v>
      </c>
      <c r="X11" s="76">
        <f>分析係数表!E14</f>
        <v>4.2823871906841338E-2</v>
      </c>
      <c r="Y11" s="166">
        <f t="shared" si="8"/>
        <v>0</v>
      </c>
    </row>
    <row r="12" spans="1:25" x14ac:dyDescent="0.2">
      <c r="A12" s="6" t="s">
        <v>226</v>
      </c>
      <c r="B12" s="5" t="s">
        <v>29</v>
      </c>
      <c r="C12" s="90"/>
      <c r="D12" s="107">
        <f>投入係数表!AJ12</f>
        <v>0.18358890530927616</v>
      </c>
      <c r="E12" s="110">
        <f t="shared" si="9"/>
        <v>18.358890530927617</v>
      </c>
      <c r="F12" s="85">
        <f>分析係数表!C15</f>
        <v>0</v>
      </c>
      <c r="G12" s="110">
        <f t="shared" si="0"/>
        <v>0</v>
      </c>
      <c r="H12" s="110">
        <v>0</v>
      </c>
      <c r="I12" s="110">
        <f t="shared" si="1"/>
        <v>0</v>
      </c>
      <c r="J12" s="85">
        <f>分析係数表!G15</f>
        <v>9.5606550833438886E-2</v>
      </c>
      <c r="K12" s="111">
        <f t="shared" si="2"/>
        <v>0</v>
      </c>
      <c r="L12" s="79"/>
      <c r="M12" s="80"/>
      <c r="N12" s="81">
        <f>分析係数表!H15</f>
        <v>8.2240240428262841E-3</v>
      </c>
      <c r="O12" s="82">
        <f t="shared" si="3"/>
        <v>0.25670163707599331</v>
      </c>
      <c r="P12" s="76">
        <f>分析係数表!C15</f>
        <v>0</v>
      </c>
      <c r="Q12" s="82">
        <f t="shared" si="4"/>
        <v>0</v>
      </c>
      <c r="R12" s="83">
        <v>0</v>
      </c>
      <c r="S12" s="84">
        <f t="shared" si="5"/>
        <v>0</v>
      </c>
      <c r="T12" s="85">
        <f>分析係数表!F15</f>
        <v>0.30369184830376095</v>
      </c>
      <c r="U12" s="86">
        <f t="shared" si="6"/>
        <v>0</v>
      </c>
      <c r="V12" s="87">
        <f>分析係数表!D15</f>
        <v>1.6461521337800857E-2</v>
      </c>
      <c r="W12" s="167">
        <f t="shared" si="7"/>
        <v>0</v>
      </c>
      <c r="X12" s="76">
        <f>分析係数表!E15</f>
        <v>1.4956994323480985E-2</v>
      </c>
      <c r="Y12" s="166">
        <f t="shared" si="8"/>
        <v>0</v>
      </c>
    </row>
    <row r="13" spans="1:25" x14ac:dyDescent="0.2">
      <c r="A13" s="6" t="s">
        <v>227</v>
      </c>
      <c r="B13" s="5" t="s">
        <v>30</v>
      </c>
      <c r="C13" s="90"/>
      <c r="D13" s="107">
        <f>投入係数表!AJ13</f>
        <v>2.2666470255603656E-3</v>
      </c>
      <c r="E13" s="110">
        <f t="shared" si="9"/>
        <v>0.22666470255603655</v>
      </c>
      <c r="F13" s="85">
        <f>分析係数表!C16</f>
        <v>7.3204631810756426E-2</v>
      </c>
      <c r="G13" s="110">
        <f t="shared" si="0"/>
        <v>1.6592906095109276E-2</v>
      </c>
      <c r="H13" s="110">
        <v>2.7789764901023504E-2</v>
      </c>
      <c r="I13" s="110">
        <f t="shared" si="1"/>
        <v>2.7789764901023504E-2</v>
      </c>
      <c r="J13" s="85">
        <f>分析係数表!G16</f>
        <v>3.3405954974582423E-2</v>
      </c>
      <c r="K13" s="111">
        <f t="shared" si="2"/>
        <v>9.2834363503782212E-4</v>
      </c>
      <c r="L13" s="79"/>
      <c r="M13" s="80"/>
      <c r="N13" s="81">
        <f>分析係数表!H16</f>
        <v>1.6620229784303289E-2</v>
      </c>
      <c r="O13" s="82">
        <f t="shared" si="3"/>
        <v>0.51877768985018968</v>
      </c>
      <c r="P13" s="76">
        <f>分析係数表!C16</f>
        <v>7.3204631810756426E-2</v>
      </c>
      <c r="Q13" s="82">
        <f t="shared" si="4"/>
        <v>3.7976929777117925E-2</v>
      </c>
      <c r="R13" s="83">
        <v>4.8490457584780156E-2</v>
      </c>
      <c r="S13" s="84">
        <f t="shared" si="5"/>
        <v>7.6280222485803656E-2</v>
      </c>
      <c r="T13" s="85">
        <f>分析係数表!F16</f>
        <v>0.2888106809675437</v>
      </c>
      <c r="U13" s="86">
        <f t="shared" si="6"/>
        <v>2.2030543000480692E-2</v>
      </c>
      <c r="V13" s="87">
        <f>分析係数表!D16</f>
        <v>4.6366124797497348E-3</v>
      </c>
      <c r="W13" s="167">
        <f t="shared" si="7"/>
        <v>0</v>
      </c>
      <c r="X13" s="76">
        <f>分析係数表!E16</f>
        <v>3.9662588682196527E-3</v>
      </c>
      <c r="Y13" s="166">
        <f t="shared" si="8"/>
        <v>0</v>
      </c>
    </row>
    <row r="14" spans="1:25" x14ac:dyDescent="0.2">
      <c r="A14" s="6" t="s">
        <v>2</v>
      </c>
      <c r="B14" s="5" t="s">
        <v>365</v>
      </c>
      <c r="C14" s="90"/>
      <c r="D14" s="107">
        <f>投入係数表!AJ14</f>
        <v>2.3854440394786235E-3</v>
      </c>
      <c r="E14" s="110">
        <f t="shared" si="9"/>
        <v>0.23854440394786236</v>
      </c>
      <c r="F14" s="85">
        <f>分析係数表!C17</f>
        <v>9.4677137870855188E-2</v>
      </c>
      <c r="G14" s="110">
        <f t="shared" si="0"/>
        <v>2.2584701420892736E-2</v>
      </c>
      <c r="H14" s="110">
        <v>4.3341954478726019E-2</v>
      </c>
      <c r="I14" s="110">
        <f t="shared" si="1"/>
        <v>4.3341954478726019E-2</v>
      </c>
      <c r="J14" s="85">
        <f>分析係数表!G17</f>
        <v>0.22277835489659081</v>
      </c>
      <c r="K14" s="111">
        <f t="shared" si="2"/>
        <v>9.655649316773509E-3</v>
      </c>
      <c r="L14" s="79"/>
      <c r="M14" s="80"/>
      <c r="N14" s="81">
        <f>分析係数表!H17</f>
        <v>2.9857871834204678E-3</v>
      </c>
      <c r="O14" s="82">
        <f t="shared" si="3"/>
        <v>9.3197254039295241E-2</v>
      </c>
      <c r="P14" s="76">
        <f>分析係数表!C17</f>
        <v>9.4677137870855188E-2</v>
      </c>
      <c r="Q14" s="82">
        <f t="shared" si="4"/>
        <v>8.8236492698634712E-3</v>
      </c>
      <c r="R14" s="83">
        <v>2.0988357516051832E-2</v>
      </c>
      <c r="S14" s="84">
        <f t="shared" si="5"/>
        <v>6.4330311994777845E-2</v>
      </c>
      <c r="T14" s="85">
        <f>分析係数表!F17</f>
        <v>0.35642648030975543</v>
      </c>
      <c r="U14" s="86">
        <f t="shared" si="6"/>
        <v>2.2929026681527111E-2</v>
      </c>
      <c r="V14" s="87">
        <f>分析係数表!D17</f>
        <v>4.0948153744451793E-2</v>
      </c>
      <c r="W14" s="167">
        <f t="shared" si="7"/>
        <v>0</v>
      </c>
      <c r="X14" s="76">
        <f>分析係数表!E17</f>
        <v>3.8719425819246388E-2</v>
      </c>
      <c r="Y14" s="166">
        <f t="shared" si="8"/>
        <v>0</v>
      </c>
    </row>
    <row r="15" spans="1:25" x14ac:dyDescent="0.2">
      <c r="A15" s="6" t="s">
        <v>3</v>
      </c>
      <c r="B15" s="5" t="s">
        <v>31</v>
      </c>
      <c r="C15" s="90"/>
      <c r="D15" s="107">
        <f>投入係数表!AJ15</f>
        <v>7.3178960573647026E-4</v>
      </c>
      <c r="E15" s="110">
        <f t="shared" si="9"/>
        <v>7.317896057364702E-2</v>
      </c>
      <c r="F15" s="85">
        <f>分析係数表!C18</f>
        <v>9.0734209682590605E-2</v>
      </c>
      <c r="G15" s="110">
        <f t="shared" si="0"/>
        <v>6.6398351530433195E-3</v>
      </c>
      <c r="H15" s="110">
        <v>1.2512138970988107E-2</v>
      </c>
      <c r="I15" s="110">
        <f t="shared" si="1"/>
        <v>1.2512138970988107E-2</v>
      </c>
      <c r="J15" s="85">
        <f>分析係数表!G18</f>
        <v>0.21565293431791682</v>
      </c>
      <c r="K15" s="111">
        <f t="shared" si="2"/>
        <v>2.6982794836871455E-3</v>
      </c>
      <c r="L15" s="79"/>
      <c r="M15" s="80"/>
      <c r="N15" s="81">
        <f>分析係数表!H18</f>
        <v>4.3984597564411608E-4</v>
      </c>
      <c r="O15" s="82">
        <f t="shared" si="3"/>
        <v>1.372918919268255E-2</v>
      </c>
      <c r="P15" s="76">
        <f>分析係数表!C18</f>
        <v>9.0734209682590605E-2</v>
      </c>
      <c r="Q15" s="82">
        <f t="shared" si="4"/>
        <v>1.2457071309808154E-3</v>
      </c>
      <c r="R15" s="83">
        <v>3.6041793615489265E-3</v>
      </c>
      <c r="S15" s="84">
        <f t="shared" si="5"/>
        <v>1.6116318332537034E-2</v>
      </c>
      <c r="T15" s="85">
        <f>分析係数表!F18</f>
        <v>0.45924018655266224</v>
      </c>
      <c r="U15" s="86">
        <f t="shared" si="6"/>
        <v>7.4012610375763978E-3</v>
      </c>
      <c r="V15" s="87">
        <f>分析係数表!D18</f>
        <v>6.0775359502526237E-2</v>
      </c>
      <c r="W15" s="167">
        <f t="shared" si="7"/>
        <v>0</v>
      </c>
      <c r="X15" s="76">
        <f>分析係数表!E18</f>
        <v>6.0046638165565484E-2</v>
      </c>
      <c r="Y15" s="166">
        <f t="shared" si="8"/>
        <v>0</v>
      </c>
    </row>
    <row r="16" spans="1:25" x14ac:dyDescent="0.2">
      <c r="A16" s="6" t="s">
        <v>4</v>
      </c>
      <c r="B16" s="5" t="s">
        <v>32</v>
      </c>
      <c r="C16" s="90"/>
      <c r="D16" s="107">
        <f>投入係数表!AJ16</f>
        <v>0</v>
      </c>
      <c r="E16" s="110">
        <f t="shared" si="9"/>
        <v>0</v>
      </c>
      <c r="F16" s="85">
        <f>分析係数表!C19</f>
        <v>0.38367313932924796</v>
      </c>
      <c r="G16" s="110">
        <f t="shared" si="0"/>
        <v>0</v>
      </c>
      <c r="H16" s="110">
        <v>2.8151949689836229E-2</v>
      </c>
      <c r="I16" s="110">
        <f t="shared" si="1"/>
        <v>2.8151949689836229E-2</v>
      </c>
      <c r="J16" s="85">
        <f>分析係数表!G19</f>
        <v>5.766363928853338E-2</v>
      </c>
      <c r="K16" s="111">
        <f t="shared" si="2"/>
        <v>1.6233438721836556E-3</v>
      </c>
      <c r="L16" s="79"/>
      <c r="M16" s="80"/>
      <c r="N16" s="81">
        <f>分析係数表!H19</f>
        <v>-1.1191810412296904E-4</v>
      </c>
      <c r="O16" s="82">
        <f t="shared" si="3"/>
        <v>-3.4933702038320367E-3</v>
      </c>
      <c r="P16" s="76">
        <f>分析係数表!C19</f>
        <v>0.38367313932924796</v>
      </c>
      <c r="Q16" s="82">
        <f t="shared" si="4"/>
        <v>-1.3403123129434923E-3</v>
      </c>
      <c r="R16" s="83">
        <v>1.1963864836688889E-2</v>
      </c>
      <c r="S16" s="84">
        <f t="shared" si="5"/>
        <v>4.0115814526525115E-2</v>
      </c>
      <c r="T16" s="85">
        <f>分析係数表!F19</f>
        <v>0.24005843022564122</v>
      </c>
      <c r="U16" s="86">
        <f t="shared" si="6"/>
        <v>9.6301394624605935E-3</v>
      </c>
      <c r="V16" s="87">
        <f>分析係数表!D19</f>
        <v>6.7037511004807461E-3</v>
      </c>
      <c r="W16" s="167">
        <f t="shared" si="7"/>
        <v>0</v>
      </c>
      <c r="X16" s="76">
        <f>分析係数表!E19</f>
        <v>7.5624105778571375E-3</v>
      </c>
      <c r="Y16" s="166">
        <f t="shared" si="8"/>
        <v>0</v>
      </c>
    </row>
    <row r="17" spans="1:25" x14ac:dyDescent="0.2">
      <c r="A17" s="6" t="s">
        <v>5</v>
      </c>
      <c r="B17" s="5" t="s">
        <v>33</v>
      </c>
      <c r="C17" s="90"/>
      <c r="D17" s="107">
        <f>投入係数表!AJ17</f>
        <v>1.6964213587527264E-3</v>
      </c>
      <c r="E17" s="110">
        <f t="shared" si="9"/>
        <v>0.16964213587527263</v>
      </c>
      <c r="F17" s="85">
        <f>分析係数表!C20</f>
        <v>5.6760594962254274E-2</v>
      </c>
      <c r="G17" s="110">
        <f t="shared" si="0"/>
        <v>9.6289885629480543E-3</v>
      </c>
      <c r="H17" s="110">
        <v>1.4621265716263822E-2</v>
      </c>
      <c r="I17" s="110">
        <f t="shared" si="1"/>
        <v>1.4621265716263822E-2</v>
      </c>
      <c r="J17" s="85">
        <f>分析係数表!G20</f>
        <v>0.10000544691976687</v>
      </c>
      <c r="K17" s="111">
        <f t="shared" si="2"/>
        <v>1.4622062124876288E-3</v>
      </c>
      <c r="L17" s="79"/>
      <c r="M17" s="80"/>
      <c r="N17" s="81">
        <f>分析係数表!H20</f>
        <v>5.4785085934320511E-4</v>
      </c>
      <c r="O17" s="82">
        <f t="shared" si="3"/>
        <v>1.7100413585191789E-2</v>
      </c>
      <c r="P17" s="76">
        <f>分析係数表!C20</f>
        <v>5.6760594962254274E-2</v>
      </c>
      <c r="Q17" s="82">
        <f t="shared" si="4"/>
        <v>9.7062964919610159E-4</v>
      </c>
      <c r="R17" s="83">
        <v>3.2451056787884923E-3</v>
      </c>
      <c r="S17" s="84">
        <f t="shared" si="5"/>
        <v>1.7866371395052316E-2</v>
      </c>
      <c r="T17" s="85">
        <f>分析係数表!F20</f>
        <v>0.22277901846505802</v>
      </c>
      <c r="U17" s="86">
        <f t="shared" si="6"/>
        <v>3.9802526829219439E-3</v>
      </c>
      <c r="V17" s="87">
        <f>分析係数表!D20</f>
        <v>3.7583746391415651E-2</v>
      </c>
      <c r="W17" s="167">
        <f t="shared" si="7"/>
        <v>0</v>
      </c>
      <c r="X17" s="76">
        <f>分析係数表!E20</f>
        <v>4.0089329484176699E-2</v>
      </c>
      <c r="Y17" s="166">
        <f t="shared" si="8"/>
        <v>0</v>
      </c>
    </row>
    <row r="18" spans="1:25" x14ac:dyDescent="0.2">
      <c r="A18" s="6" t="s">
        <v>6</v>
      </c>
      <c r="B18" s="5" t="s">
        <v>34</v>
      </c>
      <c r="C18" s="90"/>
      <c r="D18" s="107">
        <f>投入係数表!AJ18</f>
        <v>3.0412035563074085E-4</v>
      </c>
      <c r="E18" s="110">
        <f t="shared" si="9"/>
        <v>3.0412035563074084E-2</v>
      </c>
      <c r="F18" s="85">
        <f>分析係数表!C21</f>
        <v>0.13737850556345566</v>
      </c>
      <c r="G18" s="110">
        <f t="shared" si="0"/>
        <v>4.1779599967977843E-3</v>
      </c>
      <c r="H18" s="110">
        <v>2.2029188324824252E-2</v>
      </c>
      <c r="I18" s="110">
        <f t="shared" si="1"/>
        <v>2.2029188324824252E-2</v>
      </c>
      <c r="J18" s="85">
        <f>分析係数表!G21</f>
        <v>0.2851571527617287</v>
      </c>
      <c r="K18" s="111">
        <f t="shared" si="2"/>
        <v>6.2817806203587997E-3</v>
      </c>
      <c r="L18" s="79"/>
      <c r="M18" s="80"/>
      <c r="N18" s="81">
        <f>分析係数表!H21</f>
        <v>9.156935791879285E-4</v>
      </c>
      <c r="O18" s="82">
        <f t="shared" si="3"/>
        <v>2.8582119849534845E-2</v>
      </c>
      <c r="P18" s="76">
        <f>分析係数表!C21</f>
        <v>0.13737850556345566</v>
      </c>
      <c r="Q18" s="82">
        <f t="shared" si="4"/>
        <v>3.926568910764679E-3</v>
      </c>
      <c r="R18" s="83">
        <v>1.2083838418801524E-2</v>
      </c>
      <c r="S18" s="84">
        <f t="shared" si="5"/>
        <v>3.4113026743625777E-2</v>
      </c>
      <c r="T18" s="85">
        <f>分析係数表!F21</f>
        <v>0.4258002079963023</v>
      </c>
      <c r="U18" s="86">
        <f t="shared" si="6"/>
        <v>1.4525333882819279E-2</v>
      </c>
      <c r="V18" s="87">
        <f>分析係数表!D21</f>
        <v>6.1084469609429162E-2</v>
      </c>
      <c r="W18" s="167">
        <f t="shared" si="7"/>
        <v>0</v>
      </c>
      <c r="X18" s="76">
        <f>分析係数表!E21</f>
        <v>5.0829096371620058E-2</v>
      </c>
      <c r="Y18" s="166">
        <f t="shared" si="8"/>
        <v>0</v>
      </c>
    </row>
    <row r="19" spans="1:25" x14ac:dyDescent="0.2">
      <c r="A19" s="6" t="s">
        <v>7</v>
      </c>
      <c r="B19" s="5" t="s">
        <v>269</v>
      </c>
      <c r="C19" s="90"/>
      <c r="D19" s="107">
        <f>投入係数表!AJ19</f>
        <v>0</v>
      </c>
      <c r="E19" s="110">
        <f t="shared" si="9"/>
        <v>0</v>
      </c>
      <c r="F19" s="85">
        <f>分析係数表!C22</f>
        <v>5.5142937219730959E-2</v>
      </c>
      <c r="G19" s="110">
        <f t="shared" si="0"/>
        <v>0</v>
      </c>
      <c r="H19" s="110">
        <v>4.1675051764421675E-3</v>
      </c>
      <c r="I19" s="110">
        <f t="shared" si="1"/>
        <v>4.1675051764421675E-3</v>
      </c>
      <c r="J19" s="85">
        <f>分析係数表!G22</f>
        <v>0.19463487332339791</v>
      </c>
      <c r="K19" s="111">
        <f t="shared" si="2"/>
        <v>8.1114184209142635E-4</v>
      </c>
      <c r="L19" s="79"/>
      <c r="M19" s="80"/>
      <c r="N19" s="81">
        <f>分析係数表!H22</f>
        <v>4.3045424662680399E-5</v>
      </c>
      <c r="O19" s="82">
        <f t="shared" si="3"/>
        <v>1.3436039245507832E-3</v>
      </c>
      <c r="P19" s="76">
        <f>分析係数表!C22</f>
        <v>5.5142937219730959E-2</v>
      </c>
      <c r="Q19" s="82">
        <f t="shared" si="4"/>
        <v>7.409026685968797E-5</v>
      </c>
      <c r="R19" s="83">
        <v>1.5530508724948002E-3</v>
      </c>
      <c r="S19" s="84">
        <f t="shared" si="5"/>
        <v>5.7205560489369672E-3</v>
      </c>
      <c r="T19" s="85">
        <f>分析係数表!F22</f>
        <v>0.4128663686040735</v>
      </c>
      <c r="U19" s="86">
        <f t="shared" si="6"/>
        <v>2.3618252023206721E-3</v>
      </c>
      <c r="V19" s="87">
        <f>分析係数表!D22</f>
        <v>7.2826626924987578E-2</v>
      </c>
      <c r="W19" s="167">
        <f t="shared" si="7"/>
        <v>0</v>
      </c>
      <c r="X19" s="76">
        <f>分析係数表!E22</f>
        <v>7.2131147540983612E-2</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0.21584180854981727</v>
      </c>
      <c r="K20" s="111">
        <f t="shared" si="2"/>
        <v>0</v>
      </c>
      <c r="L20" s="79"/>
      <c r="M20" s="80"/>
      <c r="N20" s="81">
        <f>分析係数表!H23</f>
        <v>2.5044610712832233E-5</v>
      </c>
      <c r="O20" s="82">
        <f t="shared" si="3"/>
        <v>7.8173319246591035E-4</v>
      </c>
      <c r="P20" s="76">
        <f>分析係数表!C23</f>
        <v>0</v>
      </c>
      <c r="Q20" s="82">
        <f t="shared" si="4"/>
        <v>0</v>
      </c>
      <c r="R20" s="83">
        <v>0</v>
      </c>
      <c r="S20" s="84">
        <f t="shared" si="5"/>
        <v>0</v>
      </c>
      <c r="T20" s="85">
        <f>分析係数表!F23</f>
        <v>0.44097566503300378</v>
      </c>
      <c r="U20" s="86">
        <f t="shared" si="6"/>
        <v>0</v>
      </c>
      <c r="V20" s="87">
        <f>分析係数表!D23</f>
        <v>5.3117652058131959E-2</v>
      </c>
      <c r="W20" s="167">
        <f t="shared" si="7"/>
        <v>0</v>
      </c>
      <c r="X20" s="76">
        <f>分析係数表!E23</f>
        <v>4.7820051559534262E-2</v>
      </c>
      <c r="Y20" s="166">
        <f t="shared" si="8"/>
        <v>0</v>
      </c>
    </row>
    <row r="21" spans="1:25" x14ac:dyDescent="0.2">
      <c r="A21" s="6" t="s">
        <v>9</v>
      </c>
      <c r="B21" s="5" t="s">
        <v>271</v>
      </c>
      <c r="C21" s="90"/>
      <c r="D21" s="107">
        <f>投入係数表!AJ21</f>
        <v>1.4046558925694844E-2</v>
      </c>
      <c r="E21" s="110">
        <f t="shared" si="9"/>
        <v>1.4046558925694845</v>
      </c>
      <c r="F21" s="85">
        <f>分析係数表!C24</f>
        <v>1</v>
      </c>
      <c r="G21" s="110">
        <f t="shared" si="0"/>
        <v>1.4046558925694845</v>
      </c>
      <c r="H21" s="110">
        <v>1.6179789844503563</v>
      </c>
      <c r="I21" s="110">
        <f t="shared" si="1"/>
        <v>1.6179789844503563</v>
      </c>
      <c r="J21" s="85">
        <f>分析係数表!G24</f>
        <v>0.20831345678476951</v>
      </c>
      <c r="K21" s="111">
        <f t="shared" si="2"/>
        <v>0.33704679525596454</v>
      </c>
      <c r="L21" s="79"/>
      <c r="M21" s="80"/>
      <c r="N21" s="81">
        <f>分析係数表!H24</f>
        <v>3.2557993926681905E-4</v>
      </c>
      <c r="O21" s="82">
        <f t="shared" si="3"/>
        <v>1.0162531502056834E-2</v>
      </c>
      <c r="P21" s="76">
        <f>分析係数表!C24</f>
        <v>1</v>
      </c>
      <c r="Q21" s="82">
        <f t="shared" si="4"/>
        <v>1.0162531502056834E-2</v>
      </c>
      <c r="R21" s="83">
        <v>5.3622190189475095E-2</v>
      </c>
      <c r="S21" s="84">
        <f t="shared" si="5"/>
        <v>1.6716011746398314</v>
      </c>
      <c r="T21" s="85">
        <f>分析係数表!F24</f>
        <v>0.39224380935860187</v>
      </c>
      <c r="U21" s="86">
        <f t="shared" si="6"/>
        <v>0.65567521246904092</v>
      </c>
      <c r="V21" s="87">
        <f>分析係数表!D24</f>
        <v>2.7169434927793921E-2</v>
      </c>
      <c r="W21" s="167">
        <f t="shared" si="7"/>
        <v>0</v>
      </c>
      <c r="X21" s="76">
        <f>分析係数表!E24</f>
        <v>2.746216227937031E-2</v>
      </c>
      <c r="Y21" s="166">
        <f t="shared" si="8"/>
        <v>0</v>
      </c>
    </row>
    <row r="22" spans="1:25" x14ac:dyDescent="0.2">
      <c r="A22" s="6" t="s">
        <v>10</v>
      </c>
      <c r="B22" s="5" t="s">
        <v>272</v>
      </c>
      <c r="C22" s="90"/>
      <c r="D22" s="107">
        <f>投入係数表!AJ22</f>
        <v>0</v>
      </c>
      <c r="E22" s="110">
        <f t="shared" si="9"/>
        <v>0</v>
      </c>
      <c r="F22" s="85">
        <f>分析係数表!C25</f>
        <v>5.3881637957861162E-2</v>
      </c>
      <c r="G22" s="110">
        <f t="shared" si="0"/>
        <v>0</v>
      </c>
      <c r="H22" s="110">
        <v>1.7658653303459337E-2</v>
      </c>
      <c r="I22" s="110">
        <f t="shared" si="1"/>
        <v>1.7658653303459337E-2</v>
      </c>
      <c r="J22" s="85">
        <f>分析係数表!G25</f>
        <v>0.19694753074216123</v>
      </c>
      <c r="K22" s="111">
        <f t="shared" si="2"/>
        <v>3.4778281643482248E-3</v>
      </c>
      <c r="L22" s="79"/>
      <c r="M22" s="80"/>
      <c r="N22" s="81">
        <f>分析係数表!H25</f>
        <v>5.0793601101962874E-4</v>
      </c>
      <c r="O22" s="82">
        <f t="shared" si="3"/>
        <v>1.5854526309699243E-2</v>
      </c>
      <c r="P22" s="76">
        <f>分析係数表!C25</f>
        <v>5.3881637957861162E-2</v>
      </c>
      <c r="Q22" s="82">
        <f t="shared" si="4"/>
        <v>8.5426784661259917E-4</v>
      </c>
      <c r="R22" s="83">
        <v>7.4027679429124497E-3</v>
      </c>
      <c r="S22" s="84">
        <f t="shared" si="5"/>
        <v>2.5061421246371788E-2</v>
      </c>
      <c r="T22" s="85">
        <f>分析係数表!F25</f>
        <v>0.35040132853584277</v>
      </c>
      <c r="U22" s="86">
        <f t="shared" si="6"/>
        <v>8.7815552997250711E-3</v>
      </c>
      <c r="V22" s="87">
        <f>分析係数表!D25</f>
        <v>1.9835778208321803E-2</v>
      </c>
      <c r="W22" s="167">
        <f t="shared" si="7"/>
        <v>0</v>
      </c>
      <c r="X22" s="76">
        <f>分析係数表!E25</f>
        <v>1.8979083468427502E-2</v>
      </c>
      <c r="Y22" s="166">
        <f t="shared" si="8"/>
        <v>0</v>
      </c>
    </row>
    <row r="23" spans="1:25" x14ac:dyDescent="0.2">
      <c r="A23" s="6" t="s">
        <v>11</v>
      </c>
      <c r="B23" s="5" t="s">
        <v>35</v>
      </c>
      <c r="C23" s="90"/>
      <c r="D23" s="107">
        <f>投入係数表!AJ23</f>
        <v>9.5037611134606522E-5</v>
      </c>
      <c r="E23" s="110">
        <f t="shared" si="9"/>
        <v>9.5037611134606518E-3</v>
      </c>
      <c r="F23" s="85">
        <f>分析係数表!C26</f>
        <v>0.84177658262309296</v>
      </c>
      <c r="G23" s="110">
        <f t="shared" si="0"/>
        <v>8.0000435521551481E-3</v>
      </c>
      <c r="H23" s="110">
        <v>7.6480330181613099E-2</v>
      </c>
      <c r="I23" s="110">
        <f t="shared" si="1"/>
        <v>7.6480330181613099E-2</v>
      </c>
      <c r="J23" s="85">
        <f>分析係数表!G26</f>
        <v>0.19643330946147433</v>
      </c>
      <c r="K23" s="111">
        <f t="shared" si="2"/>
        <v>1.5023284366280542E-2</v>
      </c>
      <c r="L23" s="79"/>
      <c r="M23" s="80"/>
      <c r="N23" s="81">
        <f>分析係数表!H26</f>
        <v>1.0240897849294056E-2</v>
      </c>
      <c r="O23" s="82">
        <f t="shared" si="3"/>
        <v>0.31965558823176365</v>
      </c>
      <c r="P23" s="76">
        <f>分析係数表!C26</f>
        <v>0.84177658262309296</v>
      </c>
      <c r="Q23" s="82">
        <f t="shared" si="4"/>
        <v>0.26907858867810858</v>
      </c>
      <c r="R23" s="83">
        <v>0.32016958402697426</v>
      </c>
      <c r="S23" s="84">
        <f t="shared" si="5"/>
        <v>0.39664991420858736</v>
      </c>
      <c r="T23" s="85">
        <f>分析係数表!F26</f>
        <v>0.3347664275567348</v>
      </c>
      <c r="U23" s="86">
        <f t="shared" si="6"/>
        <v>0.13278507477029414</v>
      </c>
      <c r="V23" s="87">
        <f>分析係数表!D26</f>
        <v>2.4426781877736947E-2</v>
      </c>
      <c r="W23" s="167">
        <f t="shared" si="7"/>
        <v>0</v>
      </c>
      <c r="X23" s="76">
        <f>分析係数表!E26</f>
        <v>2.6814750460805146E-2</v>
      </c>
      <c r="Y23" s="166">
        <f t="shared" si="8"/>
        <v>0</v>
      </c>
    </row>
    <row r="24" spans="1:25" x14ac:dyDescent="0.2">
      <c r="A24" s="6" t="s">
        <v>12</v>
      </c>
      <c r="B24" s="5" t="s">
        <v>366</v>
      </c>
      <c r="C24" s="90"/>
      <c r="D24" s="107">
        <f>投入係数表!AJ24</f>
        <v>1.4255641670190977E-5</v>
      </c>
      <c r="E24" s="110">
        <f t="shared" si="9"/>
        <v>1.4255641670190978E-3</v>
      </c>
      <c r="F24" s="85">
        <f>分析係数表!C27</f>
        <v>0.24324710590252963</v>
      </c>
      <c r="G24" s="110">
        <f t="shared" si="0"/>
        <v>3.467643579057459E-4</v>
      </c>
      <c r="H24" s="110">
        <v>2.3255619537644436E-3</v>
      </c>
      <c r="I24" s="110">
        <f t="shared" si="1"/>
        <v>2.3255619537644436E-3</v>
      </c>
      <c r="J24" s="85">
        <f>分析係数表!G27</f>
        <v>0.17095686135274277</v>
      </c>
      <c r="K24" s="111">
        <f t="shared" si="2"/>
        <v>3.9757077249692155E-4</v>
      </c>
      <c r="L24" s="79"/>
      <c r="M24" s="80"/>
      <c r="N24" s="81">
        <f>分析係数表!H27</f>
        <v>1.1085370816767366E-2</v>
      </c>
      <c r="O24" s="82">
        <f t="shared" si="3"/>
        <v>0.34601465431522349</v>
      </c>
      <c r="P24" s="76">
        <f>分析係数表!C27</f>
        <v>0.24324710590252963</v>
      </c>
      <c r="Q24" s="82">
        <f t="shared" si="4"/>
        <v>8.4167063262042346E-2</v>
      </c>
      <c r="R24" s="83">
        <v>8.6053609379531937E-2</v>
      </c>
      <c r="S24" s="84">
        <f t="shared" si="5"/>
        <v>8.8379171333296383E-2</v>
      </c>
      <c r="T24" s="85">
        <f>分析係数表!F27</f>
        <v>0.32207527072607844</v>
      </c>
      <c r="U24" s="86">
        <f t="shared" si="6"/>
        <v>2.8464745533717903E-2</v>
      </c>
      <c r="V24" s="87">
        <f>分析係数表!D27</f>
        <v>2.1036747736552459E-2</v>
      </c>
      <c r="W24" s="167">
        <f t="shared" si="7"/>
        <v>0</v>
      </c>
      <c r="X24" s="76">
        <f>分析係数表!E27</f>
        <v>2.4276584413278891E-2</v>
      </c>
      <c r="Y24" s="166">
        <f t="shared" si="8"/>
        <v>0</v>
      </c>
    </row>
    <row r="25" spans="1:25" x14ac:dyDescent="0.2">
      <c r="A25" s="6" t="s">
        <v>13</v>
      </c>
      <c r="B25" s="5" t="s">
        <v>192</v>
      </c>
      <c r="C25" s="90"/>
      <c r="D25" s="107">
        <f>投入係数表!AJ25</f>
        <v>0</v>
      </c>
      <c r="E25" s="110">
        <f t="shared" si="9"/>
        <v>0</v>
      </c>
      <c r="F25" s="85">
        <f>分析係数表!C28</f>
        <v>6.4266243880729879E-2</v>
      </c>
      <c r="G25" s="110">
        <f t="shared" si="0"/>
        <v>0</v>
      </c>
      <c r="H25" s="110">
        <v>1.0316017459699948E-2</v>
      </c>
      <c r="I25" s="110">
        <f t="shared" si="1"/>
        <v>1.0316017459699948E-2</v>
      </c>
      <c r="J25" s="85">
        <f>分析係数表!G28</f>
        <v>0.12485076971410619</v>
      </c>
      <c r="K25" s="111">
        <f t="shared" si="2"/>
        <v>1.2879627202276971E-3</v>
      </c>
      <c r="L25" s="79"/>
      <c r="M25" s="80"/>
      <c r="N25" s="81">
        <f>分析係数表!H28</f>
        <v>2.0224305794696803E-2</v>
      </c>
      <c r="O25" s="82">
        <f t="shared" si="3"/>
        <v>0.63127398207848706</v>
      </c>
      <c r="P25" s="76">
        <f>分析係数表!C28</f>
        <v>6.4266243880729879E-2</v>
      </c>
      <c r="Q25" s="82">
        <f t="shared" si="4"/>
        <v>4.0569607687815555E-2</v>
      </c>
      <c r="R25" s="83">
        <v>4.6605194333740815E-2</v>
      </c>
      <c r="S25" s="84">
        <f t="shared" si="5"/>
        <v>5.6921211793440764E-2</v>
      </c>
      <c r="T25" s="85">
        <f>分析係数表!F28</f>
        <v>0.21344643418158971</v>
      </c>
      <c r="U25" s="86">
        <f t="shared" si="6"/>
        <v>1.2149629686604982E-2</v>
      </c>
      <c r="V25" s="87">
        <f>分析係数表!D28</f>
        <v>9.0700596921143573E-2</v>
      </c>
      <c r="W25" s="167">
        <f t="shared" si="7"/>
        <v>0</v>
      </c>
      <c r="X25" s="76">
        <f>分析係数表!E28</f>
        <v>8.9632422243166823E-2</v>
      </c>
      <c r="Y25" s="166">
        <f t="shared" si="8"/>
        <v>0</v>
      </c>
    </row>
    <row r="26" spans="1:25" x14ac:dyDescent="0.2">
      <c r="A26" s="6" t="s">
        <v>14</v>
      </c>
      <c r="B26" s="5" t="s">
        <v>50</v>
      </c>
      <c r="C26" s="90"/>
      <c r="D26" s="107">
        <f>投入係数表!AJ26</f>
        <v>3.1790080924525882E-3</v>
      </c>
      <c r="E26" s="110">
        <f t="shared" si="9"/>
        <v>0.31790080924525882</v>
      </c>
      <c r="F26" s="85">
        <f>分析係数表!C29</f>
        <v>0.2704472217012498</v>
      </c>
      <c r="G26" s="110">
        <f t="shared" si="0"/>
        <v>8.5975390636959234E-2</v>
      </c>
      <c r="H26" s="110">
        <v>0.12821759242161537</v>
      </c>
      <c r="I26" s="110">
        <f t="shared" si="1"/>
        <v>0.12821759242161537</v>
      </c>
      <c r="J26" s="85">
        <f>分析係数表!G29</f>
        <v>0.25613918980110767</v>
      </c>
      <c r="K26" s="111">
        <f t="shared" si="2"/>
        <v>3.2841550241121203E-2</v>
      </c>
      <c r="L26" s="79"/>
      <c r="M26" s="80"/>
      <c r="N26" s="81">
        <f>分析係数表!H29</f>
        <v>1.0092978117271389E-2</v>
      </c>
      <c r="O26" s="82">
        <f t="shared" si="3"/>
        <v>0.31503847656376183</v>
      </c>
      <c r="P26" s="76">
        <f>分析係数表!C29</f>
        <v>0.2704472217012498</v>
      </c>
      <c r="Q26" s="82">
        <f t="shared" si="4"/>
        <v>8.5201280715663685E-2</v>
      </c>
      <c r="R26" s="83">
        <v>0.13404744807498525</v>
      </c>
      <c r="S26" s="84">
        <f t="shared" si="5"/>
        <v>0.2622650404966006</v>
      </c>
      <c r="T26" s="85">
        <f>分析係数表!F29</f>
        <v>0.41878853321258142</v>
      </c>
      <c r="U26" s="86">
        <f t="shared" si="6"/>
        <v>0.10983359162250964</v>
      </c>
      <c r="V26" s="87">
        <f>分析係数表!D29</f>
        <v>8.5600334389912575E-2</v>
      </c>
      <c r="W26" s="167">
        <f t="shared" si="7"/>
        <v>0</v>
      </c>
      <c r="X26" s="76">
        <f>分析係数表!E29</f>
        <v>6.0573339370928979E-2</v>
      </c>
      <c r="Y26" s="166">
        <f t="shared" si="8"/>
        <v>0</v>
      </c>
    </row>
    <row r="27" spans="1:25" x14ac:dyDescent="0.2">
      <c r="A27" s="6" t="s">
        <v>15</v>
      </c>
      <c r="B27" s="5" t="s">
        <v>36</v>
      </c>
      <c r="C27" s="90"/>
      <c r="D27" s="107">
        <f>投入係数表!AJ27</f>
        <v>2.1858650560959499E-3</v>
      </c>
      <c r="E27" s="110">
        <f t="shared" si="9"/>
        <v>0.218586505609595</v>
      </c>
      <c r="F27" s="85">
        <f>分析係数表!C30</f>
        <v>1</v>
      </c>
      <c r="G27" s="110">
        <f t="shared" si="0"/>
        <v>0.218586505609595</v>
      </c>
      <c r="H27" s="110">
        <v>0.31552457856455751</v>
      </c>
      <c r="I27" s="110">
        <f t="shared" si="1"/>
        <v>0.31552457856455751</v>
      </c>
      <c r="J27" s="85">
        <f>分析係数表!G30</f>
        <v>0.34447816919378449</v>
      </c>
      <c r="K27" s="111">
        <f t="shared" si="2"/>
        <v>0.10869132915955919</v>
      </c>
      <c r="L27" s="79"/>
      <c r="M27" s="80"/>
      <c r="N27" s="81">
        <f>分析係数表!H30</f>
        <v>0</v>
      </c>
      <c r="O27" s="82">
        <f t="shared" si="3"/>
        <v>0</v>
      </c>
      <c r="P27" s="76">
        <f>分析係数表!C30</f>
        <v>1</v>
      </c>
      <c r="Q27" s="82">
        <f t="shared" si="4"/>
        <v>0</v>
      </c>
      <c r="R27" s="83">
        <v>0.12644596758542437</v>
      </c>
      <c r="S27" s="84">
        <f t="shared" si="5"/>
        <v>0.44197054614998188</v>
      </c>
      <c r="T27" s="85">
        <f>分析係数表!F30</f>
        <v>0.44033965000872966</v>
      </c>
      <c r="U27" s="86">
        <f t="shared" si="6"/>
        <v>0.19461715560585011</v>
      </c>
      <c r="V27" s="87">
        <f>分析係数表!D30</f>
        <v>8.3854873151667356E-2</v>
      </c>
      <c r="W27" s="167">
        <f t="shared" si="7"/>
        <v>0</v>
      </c>
      <c r="X27" s="76">
        <f>分析係数表!E30</f>
        <v>6.4418001853368961E-2</v>
      </c>
      <c r="Y27" s="166">
        <f t="shared" si="8"/>
        <v>0</v>
      </c>
    </row>
    <row r="28" spans="1:25" x14ac:dyDescent="0.2">
      <c r="A28" s="6" t="s">
        <v>16</v>
      </c>
      <c r="B28" s="5" t="s">
        <v>193</v>
      </c>
      <c r="C28" s="90"/>
      <c r="D28" s="107">
        <f>投入係数表!AJ28</f>
        <v>1.0582437999838436E-2</v>
      </c>
      <c r="E28" s="110">
        <f t="shared" si="9"/>
        <v>1.0582437999838437</v>
      </c>
      <c r="F28" s="85">
        <f>分析係数表!C31</f>
        <v>1</v>
      </c>
      <c r="G28" s="110">
        <f t="shared" si="0"/>
        <v>1.0582437999838437</v>
      </c>
      <c r="H28" s="110">
        <v>1.4247922354950195</v>
      </c>
      <c r="I28" s="110">
        <f t="shared" si="1"/>
        <v>1.4247922354950195</v>
      </c>
      <c r="J28" s="85">
        <f>分析係数表!G31</f>
        <v>7.060016576471162E-2</v>
      </c>
      <c r="K28" s="111">
        <f t="shared" si="2"/>
        <v>0.10059056800622242</v>
      </c>
      <c r="L28" s="79"/>
      <c r="M28" s="80"/>
      <c r="N28" s="81">
        <f>分析係数表!H31</f>
        <v>2.2204395329180102E-2</v>
      </c>
      <c r="O28" s="82">
        <f t="shared" si="3"/>
        <v>0.69307976260782311</v>
      </c>
      <c r="P28" s="76">
        <f>分析係数表!C31</f>
        <v>1</v>
      </c>
      <c r="Q28" s="82">
        <f t="shared" si="4"/>
        <v>0.69307976260782311</v>
      </c>
      <c r="R28" s="83">
        <v>1.0532438110482789</v>
      </c>
      <c r="S28" s="84">
        <f t="shared" si="5"/>
        <v>2.4780360465432985</v>
      </c>
      <c r="T28" s="85">
        <f>分析係数表!F31</f>
        <v>0.30864414216761737</v>
      </c>
      <c r="U28" s="86">
        <f t="shared" si="6"/>
        <v>0.76483130984579029</v>
      </c>
      <c r="V28" s="87">
        <f>分析係数表!D31</f>
        <v>3.8652430403198282E-3</v>
      </c>
      <c r="W28" s="167">
        <f t="shared" si="7"/>
        <v>0</v>
      </c>
      <c r="X28" s="76">
        <f>分析係数表!E31</f>
        <v>3.3737994246989421E-3</v>
      </c>
      <c r="Y28" s="166">
        <f t="shared" si="8"/>
        <v>0</v>
      </c>
    </row>
    <row r="29" spans="1:25" x14ac:dyDescent="0.2">
      <c r="A29" s="6" t="s">
        <v>17</v>
      </c>
      <c r="B29" s="5" t="s">
        <v>273</v>
      </c>
      <c r="C29" s="90"/>
      <c r="D29" s="107">
        <f>投入係数表!AJ29</f>
        <v>4.4905271261101581E-3</v>
      </c>
      <c r="E29" s="110">
        <f t="shared" si="9"/>
        <v>0.44905271261101581</v>
      </c>
      <c r="F29" s="85">
        <f>分析係数表!C32</f>
        <v>1</v>
      </c>
      <c r="G29" s="110">
        <f t="shared" si="0"/>
        <v>0.44905271261101581</v>
      </c>
      <c r="H29" s="110">
        <v>0.53731480368878159</v>
      </c>
      <c r="I29" s="110">
        <f t="shared" si="1"/>
        <v>0.53731480368878159</v>
      </c>
      <c r="J29" s="85">
        <f>分析係数表!G32</f>
        <v>0.14032153145618437</v>
      </c>
      <c r="K29" s="111">
        <f t="shared" si="2"/>
        <v>7.5396836127688896E-2</v>
      </c>
      <c r="L29" s="79"/>
      <c r="M29" s="80"/>
      <c r="N29" s="81">
        <f>分析係数表!H32</f>
        <v>6.2454997965125381E-3</v>
      </c>
      <c r="O29" s="82">
        <f t="shared" si="3"/>
        <v>0.19494471487118636</v>
      </c>
      <c r="P29" s="76">
        <f>分析係数表!C32</f>
        <v>1</v>
      </c>
      <c r="Q29" s="82">
        <f t="shared" si="4"/>
        <v>0.19494471487118636</v>
      </c>
      <c r="R29" s="83">
        <v>0.27662840040470832</v>
      </c>
      <c r="S29" s="84">
        <f t="shared" si="5"/>
        <v>0.81394320409348997</v>
      </c>
      <c r="T29" s="85">
        <f>分析係数表!F32</f>
        <v>0.48266889694266329</v>
      </c>
      <c r="U29" s="86">
        <f t="shared" si="6"/>
        <v>0.39286506849378189</v>
      </c>
      <c r="V29" s="87">
        <f>分析係数表!D32</f>
        <v>1.7609887556918502E-2</v>
      </c>
      <c r="W29" s="167">
        <f t="shared" si="7"/>
        <v>0</v>
      </c>
      <c r="X29" s="76">
        <f>分析係数表!E32</f>
        <v>2.6298671127218658E-2</v>
      </c>
      <c r="Y29" s="166">
        <f t="shared" si="8"/>
        <v>0</v>
      </c>
    </row>
    <row r="30" spans="1:25" x14ac:dyDescent="0.2">
      <c r="A30" s="6" t="s">
        <v>18</v>
      </c>
      <c r="B30" s="5" t="s">
        <v>274</v>
      </c>
      <c r="C30" s="90"/>
      <c r="D30" s="107">
        <f>投入係数表!AJ30</f>
        <v>3.7112187148063847E-3</v>
      </c>
      <c r="E30" s="110">
        <f t="shared" si="9"/>
        <v>0.37112187148063847</v>
      </c>
      <c r="F30" s="85">
        <f>分析係数表!C33</f>
        <v>0.77670327534259886</v>
      </c>
      <c r="G30" s="110">
        <f t="shared" si="0"/>
        <v>0.28825157313028693</v>
      </c>
      <c r="H30" s="110">
        <v>0.33306742485032453</v>
      </c>
      <c r="I30" s="110">
        <f t="shared" si="1"/>
        <v>0.33306742485032453</v>
      </c>
      <c r="J30" s="85">
        <f>分析係数表!G33</f>
        <v>0.5074626865671642</v>
      </c>
      <c r="K30" s="111">
        <f t="shared" si="2"/>
        <v>0.16901929022255274</v>
      </c>
      <c r="L30" s="79"/>
      <c r="M30" s="80"/>
      <c r="N30" s="81">
        <f>分析係数表!H33</f>
        <v>9.4934727483329676E-4</v>
      </c>
      <c r="O30" s="82">
        <f t="shared" si="3"/>
        <v>2.963257382691091E-2</v>
      </c>
      <c r="P30" s="76">
        <f>分析係数表!C33</f>
        <v>0.77670327534259886</v>
      </c>
      <c r="Q30" s="82">
        <f t="shared" si="4"/>
        <v>2.3015717148193074E-2</v>
      </c>
      <c r="R30" s="83">
        <v>9.2948313401960622E-2</v>
      </c>
      <c r="S30" s="84">
        <f t="shared" si="5"/>
        <v>0.42601573825228517</v>
      </c>
      <c r="T30" s="85">
        <f>分析係数表!F33</f>
        <v>0.6450384062948854</v>
      </c>
      <c r="U30" s="86">
        <f t="shared" si="6"/>
        <v>0.27479651285879308</v>
      </c>
      <c r="V30" s="87">
        <f>分析係数表!D33</f>
        <v>0.11977768063448448</v>
      </c>
      <c r="W30" s="167">
        <f t="shared" si="7"/>
        <v>0</v>
      </c>
      <c r="X30" s="76">
        <f>分析係数表!E33</f>
        <v>0.11859114469493537</v>
      </c>
      <c r="Y30" s="166">
        <f t="shared" si="8"/>
        <v>0</v>
      </c>
    </row>
    <row r="31" spans="1:25" x14ac:dyDescent="0.2">
      <c r="A31" s="6" t="s">
        <v>19</v>
      </c>
      <c r="B31" s="5" t="s">
        <v>275</v>
      </c>
      <c r="C31" s="90"/>
      <c r="D31" s="107">
        <f>投入係数表!AJ31</f>
        <v>6.3047951226697971E-2</v>
      </c>
      <c r="E31" s="110">
        <f t="shared" si="9"/>
        <v>6.3047951226697974</v>
      </c>
      <c r="F31" s="85">
        <f>分析係数表!C34</f>
        <v>0.47532743082063433</v>
      </c>
      <c r="G31" s="110">
        <f t="shared" si="0"/>
        <v>2.996842067509101</v>
      </c>
      <c r="H31" s="110">
        <v>3.2632714602354129</v>
      </c>
      <c r="I31" s="110">
        <f t="shared" si="1"/>
        <v>3.2632714602354129</v>
      </c>
      <c r="J31" s="85">
        <f>分析係数表!G34</f>
        <v>0.42481134980523871</v>
      </c>
      <c r="K31" s="111">
        <f t="shared" si="2"/>
        <v>1.3862747538035181</v>
      </c>
      <c r="L31" s="79"/>
      <c r="M31" s="80"/>
      <c r="N31" s="81">
        <f>分析係数表!H34</f>
        <v>0.15685204896221394</v>
      </c>
      <c r="O31" s="82">
        <f t="shared" si="3"/>
        <v>4.8959216969272026</v>
      </c>
      <c r="P31" s="76">
        <f>分析係数表!C34</f>
        <v>0.47532743082063433</v>
      </c>
      <c r="Q31" s="82">
        <f t="shared" si="4"/>
        <v>2.3271658816994076</v>
      </c>
      <c r="R31" s="83">
        <v>2.5801059360427345</v>
      </c>
      <c r="S31" s="84">
        <f t="shared" si="5"/>
        <v>5.8433773962781475</v>
      </c>
      <c r="T31" s="85">
        <f>分析係数表!F34</f>
        <v>0.69928666893120972</v>
      </c>
      <c r="U31" s="86">
        <f t="shared" si="6"/>
        <v>4.0861959147512712</v>
      </c>
      <c r="V31" s="87">
        <f>分析係数表!D34</f>
        <v>0.17669785175285158</v>
      </c>
      <c r="W31" s="167">
        <f t="shared" si="7"/>
        <v>1</v>
      </c>
      <c r="X31" s="76">
        <f>分析係数表!E34</f>
        <v>0.12938371624217065</v>
      </c>
      <c r="Y31" s="166">
        <f t="shared" si="8"/>
        <v>1</v>
      </c>
    </row>
    <row r="32" spans="1:25" x14ac:dyDescent="0.2">
      <c r="A32" s="6" t="s">
        <v>20</v>
      </c>
      <c r="B32" s="5" t="s">
        <v>37</v>
      </c>
      <c r="C32" s="90"/>
      <c r="D32" s="107">
        <f>投入係数表!AJ32</f>
        <v>6.9472493739397368E-3</v>
      </c>
      <c r="E32" s="110">
        <f t="shared" si="9"/>
        <v>0.69472493739397367</v>
      </c>
      <c r="F32" s="85">
        <f>分析係数表!C35</f>
        <v>0.95011559485855634</v>
      </c>
      <c r="G32" s="110">
        <f t="shared" si="0"/>
        <v>0.66006899715514866</v>
      </c>
      <c r="H32" s="110">
        <v>1.0559680513380589</v>
      </c>
      <c r="I32" s="110">
        <f t="shared" si="1"/>
        <v>1.0559680513380589</v>
      </c>
      <c r="J32" s="85">
        <f>分析係数表!G35</f>
        <v>0.31372249083859299</v>
      </c>
      <c r="K32" s="111">
        <f t="shared" si="2"/>
        <v>0.33128092731175107</v>
      </c>
      <c r="L32" s="79"/>
      <c r="M32" s="80"/>
      <c r="N32" s="81">
        <f>分析係数表!H35</f>
        <v>5.8597345271264437E-2</v>
      </c>
      <c r="O32" s="82">
        <f t="shared" si="3"/>
        <v>1.829035807909849</v>
      </c>
      <c r="P32" s="76">
        <f>分析係数表!C35</f>
        <v>0.95011559485855634</v>
      </c>
      <c r="Q32" s="82">
        <f t="shared" si="4"/>
        <v>1.7377954446498665</v>
      </c>
      <c r="R32" s="83">
        <v>2.4591360320939311</v>
      </c>
      <c r="S32" s="84">
        <f t="shared" si="5"/>
        <v>3.5151040834319902</v>
      </c>
      <c r="T32" s="85">
        <f>分析係数表!F35</f>
        <v>0.64312744830705182</v>
      </c>
      <c r="U32" s="86">
        <f t="shared" si="6"/>
        <v>2.2606599197113142</v>
      </c>
      <c r="V32" s="87">
        <f>分析係数表!D35</f>
        <v>5.0997944918495068E-2</v>
      </c>
      <c r="W32" s="167">
        <f t="shared" si="7"/>
        <v>0</v>
      </c>
      <c r="X32" s="76">
        <f>分析係数表!E35</f>
        <v>4.58369635339421E-2</v>
      </c>
      <c r="Y32" s="166">
        <f t="shared" si="8"/>
        <v>0</v>
      </c>
    </row>
    <row r="33" spans="1:25" x14ac:dyDescent="0.2">
      <c r="A33" s="6" t="s">
        <v>21</v>
      </c>
      <c r="B33" s="5" t="s">
        <v>38</v>
      </c>
      <c r="C33" s="90"/>
      <c r="D33" s="107">
        <f>投入係数表!AJ33</f>
        <v>1.9625266699296245E-2</v>
      </c>
      <c r="E33" s="110">
        <f t="shared" si="9"/>
        <v>1.9625266699296244</v>
      </c>
      <c r="F33" s="85">
        <f>分析係数表!C36</f>
        <v>0.97036286861890209</v>
      </c>
      <c r="G33" s="110">
        <f t="shared" si="0"/>
        <v>1.9043630091740116</v>
      </c>
      <c r="H33" s="110">
        <v>2.1711503387213691</v>
      </c>
      <c r="I33" s="110">
        <f t="shared" si="1"/>
        <v>2.1711503387213691</v>
      </c>
      <c r="J33" s="85">
        <f>分析係数表!G36</f>
        <v>5.6132677862763138E-2</v>
      </c>
      <c r="K33" s="111">
        <f t="shared" si="2"/>
        <v>0.12187248255507568</v>
      </c>
      <c r="L33" s="79"/>
      <c r="M33" s="80"/>
      <c r="N33" s="81">
        <f>分析係数表!H36</f>
        <v>0.19400338102244624</v>
      </c>
      <c r="O33" s="82">
        <f t="shared" si="3"/>
        <v>6.0555496004635865</v>
      </c>
      <c r="P33" s="76">
        <f>分析係数表!C36</f>
        <v>0.97036286861890209</v>
      </c>
      <c r="Q33" s="82">
        <f t="shared" si="4"/>
        <v>5.8760804813698924</v>
      </c>
      <c r="R33" s="83">
        <v>6.2698035022581786</v>
      </c>
      <c r="S33" s="84">
        <f t="shared" si="5"/>
        <v>8.4409538409795477</v>
      </c>
      <c r="T33" s="85">
        <f>分析係数表!F36</f>
        <v>0.84161253999423258</v>
      </c>
      <c r="U33" s="86">
        <f t="shared" si="6"/>
        <v>7.1040126020808705</v>
      </c>
      <c r="V33" s="87">
        <f>分析係数表!D36</f>
        <v>1.6938329923238536E-2</v>
      </c>
      <c r="W33" s="167">
        <f t="shared" si="7"/>
        <v>0</v>
      </c>
      <c r="X33" s="76">
        <f>分析係数表!E36</f>
        <v>8.2700520439970889E-3</v>
      </c>
      <c r="Y33" s="166">
        <f t="shared" si="8"/>
        <v>0</v>
      </c>
    </row>
    <row r="34" spans="1:25" x14ac:dyDescent="0.2">
      <c r="A34" s="6" t="s">
        <v>22</v>
      </c>
      <c r="B34" s="5" t="s">
        <v>378</v>
      </c>
      <c r="C34" s="90"/>
      <c r="D34" s="107">
        <f>投入係数表!AJ34</f>
        <v>1.2169566105786365E-2</v>
      </c>
      <c r="E34" s="110">
        <f t="shared" si="9"/>
        <v>1.2169566105786365</v>
      </c>
      <c r="F34" s="85">
        <f>分析係数表!C37</f>
        <v>0.51412455642849397</v>
      </c>
      <c r="G34" s="110">
        <f t="shared" si="0"/>
        <v>0.6256672776064649</v>
      </c>
      <c r="H34" s="110">
        <v>0.85472794660324969</v>
      </c>
      <c r="I34" s="110">
        <f t="shared" si="1"/>
        <v>0.85472794660324969</v>
      </c>
      <c r="J34" s="85">
        <f>分析係数表!G37</f>
        <v>0.38383420760226361</v>
      </c>
      <c r="K34" s="111">
        <f t="shared" si="2"/>
        <v>0.32807382409996821</v>
      </c>
      <c r="L34" s="79"/>
      <c r="M34" s="80"/>
      <c r="N34" s="81">
        <f>分析係数表!H37</f>
        <v>4.7982343549447456E-2</v>
      </c>
      <c r="O34" s="82">
        <f t="shared" si="3"/>
        <v>1.4977030801156259</v>
      </c>
      <c r="P34" s="76">
        <f>分析係数表!C37</f>
        <v>0.51412455642849397</v>
      </c>
      <c r="Q34" s="82">
        <f t="shared" si="4"/>
        <v>0.77000593172603538</v>
      </c>
      <c r="R34" s="83">
        <v>1.0119147734490943</v>
      </c>
      <c r="S34" s="84">
        <f t="shared" si="5"/>
        <v>1.8666427200523441</v>
      </c>
      <c r="T34" s="85">
        <f>分析係数表!F37</f>
        <v>0.64874544561874981</v>
      </c>
      <c r="U34" s="86">
        <f t="shared" si="6"/>
        <v>1.2109759632313533</v>
      </c>
      <c r="V34" s="87">
        <f>分析係数表!D37</f>
        <v>8.4854905811519679E-2</v>
      </c>
      <c r="W34" s="167">
        <f t="shared" si="7"/>
        <v>0</v>
      </c>
      <c r="X34" s="76">
        <f>分析係数表!E37</f>
        <v>7.6870203364428027E-2</v>
      </c>
      <c r="Y34" s="166">
        <f t="shared" si="8"/>
        <v>0</v>
      </c>
    </row>
    <row r="35" spans="1:25" x14ac:dyDescent="0.2">
      <c r="A35" s="6" t="s">
        <v>23</v>
      </c>
      <c r="B35" s="5" t="s">
        <v>194</v>
      </c>
      <c r="C35" s="90"/>
      <c r="D35" s="107">
        <f>投入係数表!AJ35</f>
        <v>1.1181174949986458E-2</v>
      </c>
      <c r="E35" s="110">
        <f t="shared" si="9"/>
        <v>1.1181174949986459</v>
      </c>
      <c r="F35" s="85">
        <f>分析係数表!C38</f>
        <v>0.46043954090550876</v>
      </c>
      <c r="G35" s="110">
        <f t="shared" si="0"/>
        <v>0.51482550607559396</v>
      </c>
      <c r="H35" s="110">
        <v>0.79939701240330008</v>
      </c>
      <c r="I35" s="110">
        <f t="shared" si="1"/>
        <v>0.79939701240330008</v>
      </c>
      <c r="J35" s="85">
        <f>分析係数表!G38</f>
        <v>0.15768289971091839</v>
      </c>
      <c r="K35" s="111">
        <f t="shared" si="2"/>
        <v>0.12605123893599735</v>
      </c>
      <c r="L35" s="79"/>
      <c r="M35" s="80"/>
      <c r="N35" s="81">
        <f>分析係数表!H38</f>
        <v>4.3205084055974702E-2</v>
      </c>
      <c r="O35" s="82">
        <f t="shared" si="3"/>
        <v>1.3485874736527534</v>
      </c>
      <c r="P35" s="76">
        <f>分析係数表!C38</f>
        <v>0.46043954090550876</v>
      </c>
      <c r="Q35" s="82">
        <f t="shared" si="4"/>
        <v>0.62094299723959367</v>
      </c>
      <c r="R35" s="83">
        <v>0.93158846115615646</v>
      </c>
      <c r="S35" s="84">
        <f t="shared" si="5"/>
        <v>1.7309854735594565</v>
      </c>
      <c r="T35" s="85">
        <f>分析係数表!F38</f>
        <v>0.51649988881476538</v>
      </c>
      <c r="U35" s="86">
        <f t="shared" si="6"/>
        <v>0.89405380463343331</v>
      </c>
      <c r="V35" s="87">
        <f>分析係数表!D38</f>
        <v>3.1020680453635756E-2</v>
      </c>
      <c r="W35" s="167">
        <f t="shared" si="7"/>
        <v>0</v>
      </c>
      <c r="X35" s="76">
        <f>分析係数表!E38</f>
        <v>3.396708917055815E-2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4.5619863104825818E-2</v>
      </c>
      <c r="I36" s="110">
        <f t="shared" si="1"/>
        <v>4.5619863104825818E-2</v>
      </c>
      <c r="J36" s="85">
        <f>分析係数表!G39</f>
        <v>0.35257837611217219</v>
      </c>
      <c r="K36" s="111">
        <f t="shared" si="2"/>
        <v>1.6084577251959085E-2</v>
      </c>
      <c r="L36" s="79"/>
      <c r="M36" s="80"/>
      <c r="N36" s="81">
        <f>分析係数表!H39</f>
        <v>3.7864320821463233E-3</v>
      </c>
      <c r="O36" s="82">
        <f t="shared" si="3"/>
        <v>0.11818828703593981</v>
      </c>
      <c r="P36" s="76">
        <f>分析係数表!C39</f>
        <v>1</v>
      </c>
      <c r="Q36" s="82">
        <f t="shared" si="4"/>
        <v>0.11818828703593981</v>
      </c>
      <c r="R36" s="83">
        <v>0.18533964367822231</v>
      </c>
      <c r="S36" s="84">
        <f t="shared" si="5"/>
        <v>0.23095950678304814</v>
      </c>
      <c r="T36" s="85">
        <f>分析係数表!F39</f>
        <v>0.70335864349932453</v>
      </c>
      <c r="U36" s="86">
        <f t="shared" si="6"/>
        <v>0.16244736539419777</v>
      </c>
      <c r="V36" s="87">
        <f>分析係数表!D39</f>
        <v>5.2871849815996644E-2</v>
      </c>
      <c r="W36" s="167">
        <f t="shared" si="7"/>
        <v>0</v>
      </c>
      <c r="X36" s="76">
        <f>分析係数表!E39</f>
        <v>6.683747146783435E-2</v>
      </c>
      <c r="Y36" s="166">
        <f t="shared" si="8"/>
        <v>0</v>
      </c>
    </row>
    <row r="37" spans="1:25" x14ac:dyDescent="0.2">
      <c r="A37" s="6" t="s">
        <v>25</v>
      </c>
      <c r="B37" s="5" t="s">
        <v>40</v>
      </c>
      <c r="C37" s="90"/>
      <c r="D37" s="107">
        <f>投入係数表!AJ37</f>
        <v>9.9789491691336846E-5</v>
      </c>
      <c r="E37" s="110">
        <f t="shared" si="9"/>
        <v>9.9789491691336853E-3</v>
      </c>
      <c r="F37" s="85">
        <f>分析係数表!C40</f>
        <v>0.88524546011567695</v>
      </c>
      <c r="G37" s="110">
        <f t="shared" si="0"/>
        <v>8.8338194487007013E-3</v>
      </c>
      <c r="H37" s="110">
        <v>1.48294003189484E-2</v>
      </c>
      <c r="I37" s="110">
        <f t="shared" si="1"/>
        <v>1.48294003189484E-2</v>
      </c>
      <c r="J37" s="85">
        <f>分析係数表!G40</f>
        <v>0.51249383412021698</v>
      </c>
      <c r="K37" s="111">
        <f t="shared" si="2"/>
        <v>7.5999762271614342E-3</v>
      </c>
      <c r="L37" s="79"/>
      <c r="M37" s="80"/>
      <c r="N37" s="81">
        <f>分析係数表!H40</f>
        <v>3.2436684093541619E-2</v>
      </c>
      <c r="O37" s="82">
        <f t="shared" si="3"/>
        <v>1.0124666300546765</v>
      </c>
      <c r="P37" s="76">
        <f>分析係数表!C40</f>
        <v>0.88524546011567695</v>
      </c>
      <c r="Q37" s="82">
        <f t="shared" si="4"/>
        <v>0.89628148777452099</v>
      </c>
      <c r="R37" s="83">
        <v>0.90319381553850098</v>
      </c>
      <c r="S37" s="84">
        <f t="shared" si="5"/>
        <v>0.91802321585744939</v>
      </c>
      <c r="T37" s="85">
        <f>分析係数表!F40</f>
        <v>0.70839968994433089</v>
      </c>
      <c r="U37" s="86">
        <f t="shared" si="6"/>
        <v>0.65032736147511472</v>
      </c>
      <c r="V37" s="87">
        <f>分析係数表!D40</f>
        <v>9.1381861743358467E-2</v>
      </c>
      <c r="W37" s="167">
        <f t="shared" si="7"/>
        <v>0</v>
      </c>
      <c r="X37" s="76">
        <f>分析係数表!E40</f>
        <v>5.5943908110774432E-2</v>
      </c>
      <c r="Y37" s="166">
        <f t="shared" si="8"/>
        <v>0</v>
      </c>
    </row>
    <row r="38" spans="1:25" x14ac:dyDescent="0.2">
      <c r="A38" s="6" t="s">
        <v>26</v>
      </c>
      <c r="B38" s="5" t="s">
        <v>277</v>
      </c>
      <c r="C38" s="75">
        <f>最終需要_まとめ!C39</f>
        <v>100</v>
      </c>
      <c r="D38" s="107">
        <f>投入係数表!AJ38</f>
        <v>2.0922530091283625E-2</v>
      </c>
      <c r="E38" s="110">
        <f t="shared" si="9"/>
        <v>2.0922530091283624</v>
      </c>
      <c r="F38" s="85">
        <f>分析係数表!C41</f>
        <v>0.76732784646536523</v>
      </c>
      <c r="G38" s="110">
        <f t="shared" si="0"/>
        <v>1.6054439957551465</v>
      </c>
      <c r="H38" s="110">
        <v>1.6336812804400425</v>
      </c>
      <c r="I38" s="110">
        <f t="shared" si="1"/>
        <v>101.63368128044004</v>
      </c>
      <c r="J38" s="85">
        <f>分析係数表!G41</f>
        <v>0.44330293713737212</v>
      </c>
      <c r="K38" s="111">
        <f t="shared" si="2"/>
        <v>45.054509423702626</v>
      </c>
      <c r="L38" s="79"/>
      <c r="M38" s="80"/>
      <c r="N38" s="81">
        <f>分析係数表!H41</f>
        <v>5.3196318442225214E-2</v>
      </c>
      <c r="O38" s="82">
        <f t="shared" si="3"/>
        <v>1.6604501591221226</v>
      </c>
      <c r="P38" s="76">
        <f>分析係数表!C41</f>
        <v>0.76732784646536523</v>
      </c>
      <c r="Q38" s="82">
        <f t="shared" si="4"/>
        <v>1.2741096447622513</v>
      </c>
      <c r="R38" s="83">
        <v>1.2974645385250372</v>
      </c>
      <c r="S38" s="84">
        <f t="shared" si="5"/>
        <v>102.93114581896508</v>
      </c>
      <c r="T38" s="85">
        <f>分析係数表!F41</f>
        <v>0.5479013319521201</v>
      </c>
      <c r="U38" s="86">
        <f t="shared" si="6"/>
        <v>56.396111893568865</v>
      </c>
      <c r="V38" s="87">
        <f>分析係数表!D41</f>
        <v>0.13973379965121197</v>
      </c>
      <c r="W38" s="167">
        <f t="shared" si="7"/>
        <v>14</v>
      </c>
      <c r="X38" s="76">
        <f>分析係数表!E41</f>
        <v>0.13463978369439705</v>
      </c>
      <c r="Y38" s="166">
        <f t="shared" si="8"/>
        <v>14</v>
      </c>
    </row>
    <row r="39" spans="1:25" x14ac:dyDescent="0.2">
      <c r="A39" s="6" t="s">
        <v>51</v>
      </c>
      <c r="B39" s="5" t="s">
        <v>368</v>
      </c>
      <c r="C39" s="90"/>
      <c r="D39" s="107">
        <f>投入係数表!AJ39</f>
        <v>1.0454137224806717E-3</v>
      </c>
      <c r="E39" s="110">
        <f t="shared" si="9"/>
        <v>0.10454137224806717</v>
      </c>
      <c r="F39" s="85">
        <f>分析係数表!C42</f>
        <v>0.61896115066660296</v>
      </c>
      <c r="G39" s="110">
        <f>E39*F39</f>
        <v>6.4707048058929323E-2</v>
      </c>
      <c r="H39" s="110">
        <v>8.231786882804909E-2</v>
      </c>
      <c r="I39" s="110">
        <f>C39+H39</f>
        <v>8.231786882804909E-2</v>
      </c>
      <c r="J39" s="85">
        <f>分析係数表!G42</f>
        <v>0.48521299417713759</v>
      </c>
      <c r="K39" s="111">
        <f>I39*J39</f>
        <v>3.9941699608338557E-2</v>
      </c>
      <c r="L39" s="79"/>
      <c r="M39" s="80"/>
      <c r="N39" s="81">
        <f>分析係数表!H42</f>
        <v>1.2030804871176784E-2</v>
      </c>
      <c r="O39" s="82">
        <f t="shared" si="3"/>
        <v>0.37552508233081167</v>
      </c>
      <c r="P39" s="76">
        <f>分析係数表!C42</f>
        <v>0.61896115066660296</v>
      </c>
      <c r="Q39" s="82">
        <f>O39*P39</f>
        <v>0.23243543706365</v>
      </c>
      <c r="R39" s="83">
        <v>0.2511175816271714</v>
      </c>
      <c r="S39" s="84">
        <f>I39+R39</f>
        <v>0.33343545045522049</v>
      </c>
      <c r="T39" s="85">
        <f>分析係数表!F42</f>
        <v>0.55654305853509045</v>
      </c>
      <c r="U39" s="86">
        <f t="shared" si="6"/>
        <v>0.18557118542037404</v>
      </c>
      <c r="V39" s="87">
        <f>分析係数表!D42</f>
        <v>0.22065583818571866</v>
      </c>
      <c r="W39" s="167">
        <f t="shared" si="7"/>
        <v>0</v>
      </c>
      <c r="X39" s="76">
        <f>分析係数表!E42</f>
        <v>0.18349678210235978</v>
      </c>
      <c r="Y39" s="166">
        <f t="shared" si="8"/>
        <v>0</v>
      </c>
    </row>
    <row r="40" spans="1:25" x14ac:dyDescent="0.2">
      <c r="A40" s="6" t="s">
        <v>195</v>
      </c>
      <c r="B40" s="5" t="s">
        <v>41</v>
      </c>
      <c r="C40" s="90"/>
      <c r="D40" s="107">
        <f>投入係数表!AJ40</f>
        <v>4.6150263966964929E-2</v>
      </c>
      <c r="E40" s="110">
        <f t="shared" si="9"/>
        <v>4.6150263966964928</v>
      </c>
      <c r="F40" s="85">
        <f>分析係数表!C43</f>
        <v>0.5789580681381028</v>
      </c>
      <c r="G40" s="110">
        <f>E40*F40</f>
        <v>2.671906767037751</v>
      </c>
      <c r="H40" s="110">
        <v>3.5482672357188254</v>
      </c>
      <c r="I40" s="110">
        <f>C40+H40</f>
        <v>3.5482672357188254</v>
      </c>
      <c r="J40" s="85">
        <f>分析係数表!G43</f>
        <v>0.34272082878953108</v>
      </c>
      <c r="K40" s="111">
        <f>I40*J40</f>
        <v>1.2160650877922943</v>
      </c>
      <c r="L40" s="79"/>
      <c r="M40" s="80"/>
      <c r="N40" s="81">
        <f>分析係数表!H43</f>
        <v>3.3445512318817892E-2</v>
      </c>
      <c r="O40" s="82">
        <f t="shared" si="3"/>
        <v>1.043955820213694</v>
      </c>
      <c r="P40" s="76">
        <f>分析係数表!C43</f>
        <v>0.5789580681381028</v>
      </c>
      <c r="Q40" s="82">
        <f>O40*P40</f>
        <v>0.60440664489244889</v>
      </c>
      <c r="R40" s="83">
        <v>1.4616671839900317</v>
      </c>
      <c r="S40" s="84">
        <f>I40+R40</f>
        <v>5.0099344197088573</v>
      </c>
      <c r="T40" s="85">
        <f>分析係数表!F43</f>
        <v>0.5990685205379862</v>
      </c>
      <c r="U40" s="86">
        <f t="shared" si="6"/>
        <v>3.0012940008073197</v>
      </c>
      <c r="V40" s="87">
        <f>分析係数表!D43</f>
        <v>0.10839694656488549</v>
      </c>
      <c r="W40" s="167">
        <f t="shared" si="7"/>
        <v>1</v>
      </c>
      <c r="X40" s="76">
        <f>分析係数表!E43</f>
        <v>8.9508360596146849E-2</v>
      </c>
      <c r="Y40" s="166">
        <f t="shared" si="8"/>
        <v>0</v>
      </c>
    </row>
    <row r="41" spans="1:25" x14ac:dyDescent="0.2">
      <c r="A41" s="6" t="s">
        <v>341</v>
      </c>
      <c r="B41" s="5" t="s">
        <v>42</v>
      </c>
      <c r="C41" s="90"/>
      <c r="D41" s="107">
        <f>投入係数表!AJ41</f>
        <v>1.2782558697604578E-2</v>
      </c>
      <c r="E41" s="110">
        <f t="shared" si="9"/>
        <v>1.2782558697604578</v>
      </c>
      <c r="F41" s="85">
        <f>分析係数表!C44</f>
        <v>0.63630612597919289</v>
      </c>
      <c r="G41" s="110">
        <f>E41*F41</f>
        <v>0.81336204049744065</v>
      </c>
      <c r="H41" s="110">
        <v>0.84386763276414767</v>
      </c>
      <c r="I41" s="110">
        <f>C41+H41</f>
        <v>0.84386763276414767</v>
      </c>
      <c r="J41" s="85">
        <f>分析係数表!G44</f>
        <v>0.27264053101016389</v>
      </c>
      <c r="K41" s="111">
        <f>I41*J41</f>
        <v>0.2300725194991072</v>
      </c>
      <c r="L41" s="79"/>
      <c r="M41" s="80"/>
      <c r="N41" s="81">
        <f>分析係数表!H44</f>
        <v>0.11349043608928404</v>
      </c>
      <c r="O41" s="82">
        <f t="shared" si="3"/>
        <v>3.5424483908215372</v>
      </c>
      <c r="P41" s="76">
        <f>分析係数表!C44</f>
        <v>0.63630612597919289</v>
      </c>
      <c r="Q41" s="82">
        <f>O41*P41</f>
        <v>2.2540816120448781</v>
      </c>
      <c r="R41" s="83">
        <v>2.2983109159058719</v>
      </c>
      <c r="S41" s="84">
        <f>I41+R41</f>
        <v>3.1421785486700196</v>
      </c>
      <c r="T41" s="85">
        <f>分析係数表!F44</f>
        <v>0.52896909354905619</v>
      </c>
      <c r="U41" s="86">
        <f t="shared" si="6"/>
        <v>1.6621153386592691</v>
      </c>
      <c r="V41" s="87">
        <f>分析係数表!D44</f>
        <v>0.14712715204314458</v>
      </c>
      <c r="W41" s="167">
        <f t="shared" si="7"/>
        <v>0</v>
      </c>
      <c r="X41" s="76">
        <f>分析係数表!E44</f>
        <v>0.10673719145405518</v>
      </c>
      <c r="Y41" s="166">
        <f t="shared" si="8"/>
        <v>0</v>
      </c>
    </row>
    <row r="42" spans="1:25" x14ac:dyDescent="0.2">
      <c r="A42" s="6" t="s">
        <v>342</v>
      </c>
      <c r="B42" s="5" t="s">
        <v>279</v>
      </c>
      <c r="C42" s="90"/>
      <c r="D42" s="107">
        <f>投入係数表!AJ42</f>
        <v>1.9482710282594338E-3</v>
      </c>
      <c r="E42" s="110">
        <f t="shared" si="9"/>
        <v>0.19482710282594337</v>
      </c>
      <c r="F42" s="85">
        <f>分析係数表!C45</f>
        <v>1</v>
      </c>
      <c r="G42" s="110">
        <f>E42*F42</f>
        <v>0.19482710282594337</v>
      </c>
      <c r="H42" s="110">
        <v>0.23115215866228753</v>
      </c>
      <c r="I42" s="110">
        <f>C42+H42</f>
        <v>0.23115215866228753</v>
      </c>
      <c r="J42" s="85">
        <f>分析係数表!G45</f>
        <v>0</v>
      </c>
      <c r="K42" s="111">
        <f>I42*J42</f>
        <v>0</v>
      </c>
      <c r="L42" s="79"/>
      <c r="M42" s="80"/>
      <c r="N42" s="81">
        <f>分析係数表!H45</f>
        <v>0</v>
      </c>
      <c r="O42" s="82">
        <f t="shared" si="3"/>
        <v>0</v>
      </c>
      <c r="P42" s="76">
        <f>分析係数表!C45</f>
        <v>1</v>
      </c>
      <c r="Q42" s="82">
        <f>O42*P42</f>
        <v>0</v>
      </c>
      <c r="R42" s="83">
        <v>4.4534337463805827E-2</v>
      </c>
      <c r="S42" s="84">
        <f>I42+R42</f>
        <v>0.27568649612609336</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4.3432188288515181E-3</v>
      </c>
      <c r="E43" s="110">
        <f t="shared" si="9"/>
        <v>0.43432188288515183</v>
      </c>
      <c r="F43" s="85">
        <f>分析係数表!C46</f>
        <v>0.4351527731358511</v>
      </c>
      <c r="G43" s="110">
        <f>E43*F43</f>
        <v>0.18899637177105816</v>
      </c>
      <c r="H43" s="110">
        <v>0.24059843989745724</v>
      </c>
      <c r="I43" s="110">
        <f>C43+H43</f>
        <v>0.24059843989745724</v>
      </c>
      <c r="J43" s="85">
        <f>分析係数表!G46</f>
        <v>9.2768120033880526E-3</v>
      </c>
      <c r="K43" s="111">
        <f>I43*J43</f>
        <v>2.2319864952371703E-3</v>
      </c>
      <c r="L43" s="79"/>
      <c r="M43" s="80"/>
      <c r="N43" s="81">
        <f>分析係数表!H46</f>
        <v>2.189916413611746E-2</v>
      </c>
      <c r="O43" s="82">
        <f t="shared" si="3"/>
        <v>0.6835523893246449</v>
      </c>
      <c r="P43" s="76">
        <f>分析係数表!C46</f>
        <v>0.4351527731358511</v>
      </c>
      <c r="Q43" s="82">
        <f>O43*P43</f>
        <v>0.29744971779825619</v>
      </c>
      <c r="R43" s="83">
        <v>0.35415519787962352</v>
      </c>
      <c r="S43" s="84">
        <f>I43+R43</f>
        <v>0.59475363777708079</v>
      </c>
      <c r="T43" s="85">
        <f>分析係数表!F46</f>
        <v>0.31347557778405194</v>
      </c>
      <c r="U43" s="86">
        <f t="shared" si="6"/>
        <v>0.18644074024133714</v>
      </c>
      <c r="V43" s="87">
        <f>分析係数表!D46</f>
        <v>1.6940265397491227E-3</v>
      </c>
      <c r="W43" s="167">
        <f t="shared" si="7"/>
        <v>0</v>
      </c>
      <c r="X43" s="76">
        <f>分析係数表!E46</f>
        <v>4.8400758278546365E-3</v>
      </c>
      <c r="Y43" s="166">
        <f t="shared" si="8"/>
        <v>0</v>
      </c>
    </row>
    <row r="44" spans="1:25" x14ac:dyDescent="0.2">
      <c r="A44" s="192">
        <v>40</v>
      </c>
      <c r="B44" s="14" t="s">
        <v>151</v>
      </c>
      <c r="C44" s="197">
        <f>SUM(C5:C43)</f>
        <v>100</v>
      </c>
      <c r="D44" s="108">
        <f>投入係数表!AJ44</f>
        <v>0.44391592972919031</v>
      </c>
      <c r="E44" s="96">
        <f>SUM(E5:E43)</f>
        <v>44.391592972919021</v>
      </c>
      <c r="F44" s="98">
        <f>分析係数表!C47</f>
        <v>0.50215200620282352</v>
      </c>
      <c r="G44" s="96">
        <f>SUM(G5:G43)</f>
        <v>15.950163720736068</v>
      </c>
      <c r="H44" s="96">
        <f>SUM(H5:H43)</f>
        <v>19.582423502517102</v>
      </c>
      <c r="I44" s="96">
        <f>SUM(I5:I43)</f>
        <v>119.58242350251709</v>
      </c>
      <c r="J44" s="98">
        <f>分析係数表!G47</f>
        <v>0.20854392305328981</v>
      </c>
      <c r="K44" s="112">
        <f>SUM(K5:K43)</f>
        <v>49.756050810849963</v>
      </c>
      <c r="L44" s="94">
        <f>最終需要_まとめ!$L$33</f>
        <v>0.62733333333333341</v>
      </c>
      <c r="M44" s="91">
        <f>K44*L44</f>
        <v>31.213629208673215</v>
      </c>
      <c r="N44" s="95">
        <f>分析係数表!H47</f>
        <v>1</v>
      </c>
      <c r="O44" s="96">
        <f>SUM(O5:O43)</f>
        <v>31.213629208673211</v>
      </c>
      <c r="P44" s="92">
        <f>分析係数表!C47</f>
        <v>0.50215200620282352</v>
      </c>
      <c r="Q44" s="96">
        <f>SUM(Q5:Q43)</f>
        <v>18.757963951056102</v>
      </c>
      <c r="R44" s="91">
        <f>SUM(R5:R43)</f>
        <v>22.721181643095743</v>
      </c>
      <c r="S44" s="97">
        <f>SUM(S5:S43)</f>
        <v>142.30360514561283</v>
      </c>
      <c r="T44" s="98">
        <f>分析係数表!F47</f>
        <v>0.44541069554230517</v>
      </c>
      <c r="U44" s="99">
        <f>SUM(U5:U43)</f>
        <v>80.665104321157145</v>
      </c>
      <c r="V44" s="100">
        <f>分析係数表!D47</f>
        <v>5.4742347785855433E-2</v>
      </c>
      <c r="W44" s="164">
        <f>SUM(W5:W43)</f>
        <v>16</v>
      </c>
      <c r="X44" s="92">
        <f>分析係数表!E47</f>
        <v>4.5721861365849166E-2</v>
      </c>
      <c r="Y44" s="165">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368</v>
      </c>
      <c r="S2" s="3" t="s">
        <v>153</v>
      </c>
      <c r="U2" s="64" t="s">
        <v>210</v>
      </c>
      <c r="W2" s="3" t="s">
        <v>130</v>
      </c>
      <c r="Y2" s="3" t="s">
        <v>154</v>
      </c>
    </row>
    <row r="3" spans="1:25" ht="44" x14ac:dyDescent="0.2">
      <c r="B3" s="65"/>
      <c r="C3" s="66" t="s">
        <v>228</v>
      </c>
      <c r="D3" s="66" t="s">
        <v>383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2.221881703953417E-3</v>
      </c>
      <c r="E5" s="110">
        <f>$C$39*D5</f>
        <v>0.22218817039534169</v>
      </c>
      <c r="F5" s="85">
        <f>分析係数表!C8</f>
        <v>8.4659786601364306E-2</v>
      </c>
      <c r="G5" s="110">
        <f t="shared" ref="G5:G38" si="0">E5*F5</f>
        <v>1.8810403091017197E-2</v>
      </c>
      <c r="H5" s="110">
        <f t="array" ref="H5:H43">MMULT(逆行列係数!C5:AO43,'35'!G5:G43)</f>
        <v>2.0326645259814532E-2</v>
      </c>
      <c r="I5" s="110">
        <f t="shared" ref="I5:I38" si="1">C5+H5</f>
        <v>2.0326645259814532E-2</v>
      </c>
      <c r="J5" s="85">
        <f>分析係数表!G8</f>
        <v>0.11977611940298508</v>
      </c>
      <c r="K5" s="111">
        <f t="shared" ref="K5:K38" si="2">I5*J5</f>
        <v>2.434646689701666E-3</v>
      </c>
      <c r="L5" s="79" t="s">
        <v>178</v>
      </c>
      <c r="M5" s="80" t="s">
        <v>178</v>
      </c>
      <c r="N5" s="81">
        <f>分析係数表!H8</f>
        <v>1.0788748708637261E-2</v>
      </c>
      <c r="O5" s="82">
        <f t="shared" ref="O5:O43" si="3">$M$44*N5</f>
        <v>0.37012742561125095</v>
      </c>
      <c r="P5" s="76">
        <f>分析係数表!C8</f>
        <v>8.4659786601364306E-2</v>
      </c>
      <c r="Q5" s="82">
        <f t="shared" ref="Q5:Q38" si="4">O5*P5</f>
        <v>3.1334908867560844E-2</v>
      </c>
      <c r="R5" s="83">
        <f t="array" ref="R5:R43">MMULT(逆行列係数!C5:AO43,'35'!Q5:Q43)</f>
        <v>4.0679975995216708E-2</v>
      </c>
      <c r="S5" s="84">
        <f t="shared" ref="S5:S38" si="5">I5+R5</f>
        <v>6.1006621255031243E-2</v>
      </c>
      <c r="T5" s="85">
        <f>分析係数表!F8</f>
        <v>0.4513681592039801</v>
      </c>
      <c r="U5" s="86">
        <f t="shared" ref="U5:U38" si="6">S5*T5</f>
        <v>2.7536446335137858E-2</v>
      </c>
      <c r="V5" s="87">
        <f>分析係数表!D8</f>
        <v>0.27985074626865669</v>
      </c>
      <c r="W5" s="167">
        <f t="shared" ref="W5:W38" si="7">ROUND(S5*V5,0)</f>
        <v>0</v>
      </c>
      <c r="X5" s="76">
        <f>分析係数表!E8</f>
        <v>0.11442786069651742</v>
      </c>
      <c r="Y5" s="166">
        <f t="shared" ref="Y5:Y38" si="8">ROUND(S5*X5,0)</f>
        <v>0</v>
      </c>
    </row>
    <row r="6" spans="1:25" x14ac:dyDescent="0.2">
      <c r="A6" s="6" t="s">
        <v>220</v>
      </c>
      <c r="B6" s="5" t="s">
        <v>266</v>
      </c>
      <c r="C6" s="90"/>
      <c r="D6" s="107">
        <f>投入係数表!AK6</f>
        <v>0</v>
      </c>
      <c r="E6" s="110">
        <f t="shared" ref="E6:E43" si="9">$C$39*D6</f>
        <v>0</v>
      </c>
      <c r="F6" s="85">
        <f>分析係数表!C9</f>
        <v>0.31916038751345532</v>
      </c>
      <c r="G6" s="110">
        <f t="shared" si="0"/>
        <v>0</v>
      </c>
      <c r="H6" s="110">
        <v>1.4919697151514169E-3</v>
      </c>
      <c r="I6" s="110">
        <f t="shared" si="1"/>
        <v>1.4919697151514169E-3</v>
      </c>
      <c r="J6" s="85">
        <f>分析係数表!G9</f>
        <v>0.24726134585289514</v>
      </c>
      <c r="K6" s="111">
        <f t="shared" si="2"/>
        <v>3.6890643974009992E-4</v>
      </c>
      <c r="L6" s="79"/>
      <c r="M6" s="80"/>
      <c r="N6" s="81">
        <f>分析係数表!H9</f>
        <v>5.7211282597126128E-4</v>
      </c>
      <c r="O6" s="82">
        <f t="shared" si="3"/>
        <v>1.9627359312428323E-2</v>
      </c>
      <c r="P6" s="76">
        <f>分析係数表!C9</f>
        <v>0.31916038751345532</v>
      </c>
      <c r="Q6" s="82">
        <f t="shared" si="4"/>
        <v>6.2642756040204497E-3</v>
      </c>
      <c r="R6" s="83">
        <v>7.6136798553474595E-3</v>
      </c>
      <c r="S6" s="84">
        <f t="shared" si="5"/>
        <v>9.105649570498876E-3</v>
      </c>
      <c r="T6" s="85">
        <f>分析係数表!F9</f>
        <v>0.67449139280125192</v>
      </c>
      <c r="U6" s="86">
        <f t="shared" si="6"/>
        <v>6.1416822611659082E-3</v>
      </c>
      <c r="V6" s="87">
        <f>分析係数表!D9</f>
        <v>0.15336463223787167</v>
      </c>
      <c r="W6" s="167">
        <f t="shared" si="7"/>
        <v>0</v>
      </c>
      <c r="X6" s="76">
        <f>分析係数表!E9</f>
        <v>8.7636932707355245E-2</v>
      </c>
      <c r="Y6" s="166">
        <f t="shared" si="8"/>
        <v>0</v>
      </c>
    </row>
    <row r="7" spans="1:25" x14ac:dyDescent="0.2">
      <c r="A7" s="6" t="s">
        <v>221</v>
      </c>
      <c r="B7" s="5" t="s">
        <v>267</v>
      </c>
      <c r="C7" s="90"/>
      <c r="D7" s="107">
        <f>投入係数表!AK7</f>
        <v>0</v>
      </c>
      <c r="E7" s="110">
        <f t="shared" si="9"/>
        <v>0</v>
      </c>
      <c r="F7" s="85">
        <f>分析係数表!C10</f>
        <v>0.62166360683519284</v>
      </c>
      <c r="G7" s="110">
        <f t="shared" si="0"/>
        <v>0</v>
      </c>
      <c r="H7" s="110">
        <v>6.0756113143591202E-3</v>
      </c>
      <c r="I7" s="110">
        <f t="shared" si="1"/>
        <v>6.0756113143591202E-3</v>
      </c>
      <c r="J7" s="85">
        <f>分析係数表!G10</f>
        <v>0.1793598233995585</v>
      </c>
      <c r="K7" s="111">
        <f t="shared" si="2"/>
        <v>1.0897205723878114E-3</v>
      </c>
      <c r="L7" s="79"/>
      <c r="M7" s="80"/>
      <c r="N7" s="81">
        <f>分析係数表!H10</f>
        <v>1.0737876843126819E-3</v>
      </c>
      <c r="O7" s="82">
        <f t="shared" si="3"/>
        <v>3.683821747831964E-2</v>
      </c>
      <c r="P7" s="76">
        <f>分析係数表!C10</f>
        <v>0.62166360683519284</v>
      </c>
      <c r="Q7" s="82">
        <f t="shared" si="4"/>
        <v>2.2900979146951429E-2</v>
      </c>
      <c r="R7" s="83">
        <v>3.6210888993713247E-2</v>
      </c>
      <c r="S7" s="84">
        <f t="shared" si="5"/>
        <v>4.2286500308072364E-2</v>
      </c>
      <c r="T7" s="85">
        <f>分析係数表!F10</f>
        <v>0.51894775570272256</v>
      </c>
      <c r="U7" s="86">
        <f t="shared" si="6"/>
        <v>2.1944484431396641E-2</v>
      </c>
      <c r="V7" s="87">
        <f>分析係数表!D10</f>
        <v>0.10375275938189846</v>
      </c>
      <c r="W7" s="167">
        <f t="shared" si="7"/>
        <v>0</v>
      </c>
      <c r="X7" s="76">
        <f>分析係数表!E10</f>
        <v>7.5423105224429726E-3</v>
      </c>
      <c r="Y7" s="166">
        <f t="shared" si="8"/>
        <v>0</v>
      </c>
    </row>
    <row r="8" spans="1:25" x14ac:dyDescent="0.2">
      <c r="A8" s="6" t="s">
        <v>222</v>
      </c>
      <c r="B8" s="5" t="s">
        <v>27</v>
      </c>
      <c r="C8" s="90"/>
      <c r="D8" s="107">
        <f>投入係数表!AK8</f>
        <v>7.661661048115231E-5</v>
      </c>
      <c r="E8" s="110">
        <f t="shared" si="9"/>
        <v>7.6616610481152307E-3</v>
      </c>
      <c r="F8" s="85">
        <f>分析係数表!C11</f>
        <v>1.1338376983330734E-2</v>
      </c>
      <c r="G8" s="110">
        <f t="shared" si="0"/>
        <v>8.6870801282031354E-5</v>
      </c>
      <c r="H8" s="110">
        <v>3.4612715949634476E-3</v>
      </c>
      <c r="I8" s="110">
        <f t="shared" si="1"/>
        <v>3.4612715949634476E-3</v>
      </c>
      <c r="J8" s="85">
        <f>分析係数表!G11</f>
        <v>0.33809183916250296</v>
      </c>
      <c r="K8" s="111">
        <f t="shared" si="2"/>
        <v>1.170227679382122E-3</v>
      </c>
      <c r="L8" s="79"/>
      <c r="M8" s="80"/>
      <c r="N8" s="81">
        <f>分析係数表!H11</f>
        <v>-1.9566102119400181E-5</v>
      </c>
      <c r="O8" s="82">
        <f t="shared" si="3"/>
        <v>-6.7125031848250076E-4</v>
      </c>
      <c r="P8" s="76">
        <f>分析係数表!C11</f>
        <v>1.1338376983330734E-2</v>
      </c>
      <c r="Q8" s="82">
        <f t="shared" si="4"/>
        <v>-7.6108891611354111E-6</v>
      </c>
      <c r="R8" s="83">
        <v>5.1463868155253922E-3</v>
      </c>
      <c r="S8" s="84">
        <f t="shared" si="5"/>
        <v>8.6076584104888398E-3</v>
      </c>
      <c r="T8" s="85">
        <f>分析係数表!F11</f>
        <v>0.55864858434451581</v>
      </c>
      <c r="U8" s="86">
        <f t="shared" si="6"/>
        <v>4.8086561855407552E-3</v>
      </c>
      <c r="V8" s="87">
        <f>分析係数表!D11</f>
        <v>2.8313109683559361E-2</v>
      </c>
      <c r="W8" s="167">
        <f t="shared" si="7"/>
        <v>0</v>
      </c>
      <c r="X8" s="76">
        <f>分析係数表!E11</f>
        <v>1.8320247442303116E-2</v>
      </c>
      <c r="Y8" s="166">
        <f t="shared" si="8"/>
        <v>0</v>
      </c>
    </row>
    <row r="9" spans="1:25" x14ac:dyDescent="0.2">
      <c r="A9" s="6" t="s">
        <v>223</v>
      </c>
      <c r="B9" s="5" t="s">
        <v>191</v>
      </c>
      <c r="C9" s="90"/>
      <c r="D9" s="107">
        <f>投入係数表!AK9</f>
        <v>1.5323322096230463E-3</v>
      </c>
      <c r="E9" s="110">
        <f t="shared" si="9"/>
        <v>0.15323322096230463</v>
      </c>
      <c r="F9" s="85">
        <f>分析係数表!C12</f>
        <v>8.477574226152873E-2</v>
      </c>
      <c r="G9" s="110">
        <f t="shared" si="0"/>
        <v>1.2990460046204218E-2</v>
      </c>
      <c r="H9" s="110">
        <v>1.7137116257448286E-2</v>
      </c>
      <c r="I9" s="110">
        <f t="shared" si="1"/>
        <v>1.7137116257448286E-2</v>
      </c>
      <c r="J9" s="85">
        <f>分析係数表!G12</f>
        <v>0.1365084958708076</v>
      </c>
      <c r="K9" s="111">
        <f t="shared" si="2"/>
        <v>2.3393619638674293E-3</v>
      </c>
      <c r="L9" s="79"/>
      <c r="M9" s="80"/>
      <c r="N9" s="81">
        <f>分析係数表!H12</f>
        <v>8.9702751776602072E-2</v>
      </c>
      <c r="O9" s="82">
        <f t="shared" si="3"/>
        <v>3.0774142101148731</v>
      </c>
      <c r="P9" s="76">
        <f>分析係数表!C12</f>
        <v>8.477574226152873E-2</v>
      </c>
      <c r="Q9" s="82">
        <f t="shared" si="4"/>
        <v>0.26089007390866453</v>
      </c>
      <c r="R9" s="83">
        <v>0.29598580460026841</v>
      </c>
      <c r="S9" s="84">
        <f t="shared" si="5"/>
        <v>0.3131229208577167</v>
      </c>
      <c r="T9" s="85">
        <f>分析係数表!F12</f>
        <v>0.34033278686012841</v>
      </c>
      <c r="U9" s="86">
        <f t="shared" si="6"/>
        <v>0.10656599628529015</v>
      </c>
      <c r="V9" s="87">
        <f>分析係数表!D12</f>
        <v>4.8339896119018802E-2</v>
      </c>
      <c r="W9" s="167">
        <f t="shared" si="7"/>
        <v>0</v>
      </c>
      <c r="X9" s="76">
        <f>分析係数表!E12</f>
        <v>5.0155515038227586E-2</v>
      </c>
      <c r="Y9" s="166">
        <f t="shared" si="8"/>
        <v>0</v>
      </c>
    </row>
    <row r="10" spans="1:25" x14ac:dyDescent="0.2">
      <c r="A10" s="6" t="s">
        <v>224</v>
      </c>
      <c r="B10" s="5" t="s">
        <v>28</v>
      </c>
      <c r="C10" s="90"/>
      <c r="D10" s="107">
        <f>投入係数表!AK10</f>
        <v>2.6969046889365616E-2</v>
      </c>
      <c r="E10" s="110">
        <f t="shared" si="9"/>
        <v>2.6969046889365615</v>
      </c>
      <c r="F10" s="85">
        <f>分析係数表!C13</f>
        <v>0</v>
      </c>
      <c r="G10" s="110">
        <f t="shared" si="0"/>
        <v>0</v>
      </c>
      <c r="H10" s="110">
        <v>0</v>
      </c>
      <c r="I10" s="110">
        <f t="shared" si="1"/>
        <v>0</v>
      </c>
      <c r="J10" s="85">
        <f>分析係数表!G13</f>
        <v>0.24491255961844197</v>
      </c>
      <c r="K10" s="111">
        <f t="shared" si="2"/>
        <v>0</v>
      </c>
      <c r="L10" s="79"/>
      <c r="M10" s="80"/>
      <c r="N10" s="81">
        <f>分析係数表!H13</f>
        <v>1.4239426478414675E-2</v>
      </c>
      <c r="O10" s="82">
        <f t="shared" si="3"/>
        <v>0.48850913177882477</v>
      </c>
      <c r="P10" s="76">
        <f>分析係数表!C13</f>
        <v>0</v>
      </c>
      <c r="Q10" s="82">
        <f t="shared" si="4"/>
        <v>0</v>
      </c>
      <c r="R10" s="83">
        <v>0</v>
      </c>
      <c r="S10" s="84">
        <f t="shared" si="5"/>
        <v>0</v>
      </c>
      <c r="T10" s="85">
        <f>分析係数表!F13</f>
        <v>0.38322734499205086</v>
      </c>
      <c r="U10" s="86">
        <f t="shared" si="6"/>
        <v>0</v>
      </c>
      <c r="V10" s="87">
        <f>分析係数表!D13</f>
        <v>0.15429252782193958</v>
      </c>
      <c r="W10" s="167">
        <f t="shared" si="7"/>
        <v>0</v>
      </c>
      <c r="X10" s="76">
        <f>分析係数表!E13</f>
        <v>0.15087440381558029</v>
      </c>
      <c r="Y10" s="166">
        <f t="shared" si="8"/>
        <v>0</v>
      </c>
    </row>
    <row r="11" spans="1:25" x14ac:dyDescent="0.2">
      <c r="A11" s="6" t="s">
        <v>225</v>
      </c>
      <c r="B11" s="5" t="s">
        <v>268</v>
      </c>
      <c r="C11" s="90"/>
      <c r="D11" s="107">
        <f>投入係数表!AK11</f>
        <v>1.9384002451731535E-2</v>
      </c>
      <c r="E11" s="110">
        <f t="shared" si="9"/>
        <v>1.9384002451731535</v>
      </c>
      <c r="F11" s="85">
        <f>分析係数表!C14</f>
        <v>0.10751143043762246</v>
      </c>
      <c r="G11" s="110">
        <f t="shared" si="0"/>
        <v>0.2084001831192038</v>
      </c>
      <c r="H11" s="110">
        <v>0.2770046416888805</v>
      </c>
      <c r="I11" s="110">
        <f t="shared" si="1"/>
        <v>0.2770046416888805</v>
      </c>
      <c r="J11" s="85">
        <f>分析係数表!G14</f>
        <v>0.16229985443959244</v>
      </c>
      <c r="K11" s="111">
        <f t="shared" si="2"/>
        <v>4.4957813025196768E-2</v>
      </c>
      <c r="L11" s="79"/>
      <c r="M11" s="80"/>
      <c r="N11" s="81">
        <f>分析係数表!H14</f>
        <v>1.1512694487055067E-3</v>
      </c>
      <c r="O11" s="82">
        <f t="shared" si="3"/>
        <v>3.9496368739510346E-2</v>
      </c>
      <c r="P11" s="76">
        <f>分析係数表!C14</f>
        <v>0.10751143043762246</v>
      </c>
      <c r="Q11" s="82">
        <f t="shared" si="4"/>
        <v>4.2463111002765527E-3</v>
      </c>
      <c r="R11" s="83">
        <v>2.5154610232785618E-2</v>
      </c>
      <c r="S11" s="84">
        <f t="shared" si="5"/>
        <v>0.30215925192166615</v>
      </c>
      <c r="T11" s="85">
        <f>分析係数表!F14</f>
        <v>0.30163027656477437</v>
      </c>
      <c r="U11" s="86">
        <f t="shared" si="6"/>
        <v>9.1140378723737495E-2</v>
      </c>
      <c r="V11" s="87">
        <f>分析係数表!D14</f>
        <v>4.9606986899563318E-2</v>
      </c>
      <c r="W11" s="167">
        <f t="shared" si="7"/>
        <v>0</v>
      </c>
      <c r="X11" s="76">
        <f>分析係数表!E14</f>
        <v>4.2823871906841338E-2</v>
      </c>
      <c r="Y11" s="166">
        <f t="shared" si="8"/>
        <v>0</v>
      </c>
    </row>
    <row r="12" spans="1:25" x14ac:dyDescent="0.2">
      <c r="A12" s="6" t="s">
        <v>226</v>
      </c>
      <c r="B12" s="5" t="s">
        <v>29</v>
      </c>
      <c r="C12" s="90"/>
      <c r="D12" s="107">
        <f>投入係数表!AK12</f>
        <v>2.5283481458780264E-3</v>
      </c>
      <c r="E12" s="110">
        <f t="shared" si="9"/>
        <v>0.25283481458780266</v>
      </c>
      <c r="F12" s="85">
        <f>分析係数表!C15</f>
        <v>0</v>
      </c>
      <c r="G12" s="110">
        <f t="shared" si="0"/>
        <v>0</v>
      </c>
      <c r="H12" s="110">
        <v>0</v>
      </c>
      <c r="I12" s="110">
        <f t="shared" si="1"/>
        <v>0</v>
      </c>
      <c r="J12" s="85">
        <f>分析係数表!G15</f>
        <v>9.5606550833438886E-2</v>
      </c>
      <c r="K12" s="111">
        <f t="shared" si="2"/>
        <v>0</v>
      </c>
      <c r="L12" s="79"/>
      <c r="M12" s="80"/>
      <c r="N12" s="81">
        <f>分析係数表!H15</f>
        <v>8.2240240428262841E-3</v>
      </c>
      <c r="O12" s="82">
        <f t="shared" si="3"/>
        <v>0.28213993386456471</v>
      </c>
      <c r="P12" s="76">
        <f>分析係数表!C15</f>
        <v>0</v>
      </c>
      <c r="Q12" s="82">
        <f t="shared" si="4"/>
        <v>0</v>
      </c>
      <c r="R12" s="83">
        <v>0</v>
      </c>
      <c r="S12" s="84">
        <f t="shared" si="5"/>
        <v>0</v>
      </c>
      <c r="T12" s="85">
        <f>分析係数表!F15</f>
        <v>0.30369184830376095</v>
      </c>
      <c r="U12" s="86">
        <f t="shared" si="6"/>
        <v>0</v>
      </c>
      <c r="V12" s="87">
        <f>分析係数表!D15</f>
        <v>1.6461521337800857E-2</v>
      </c>
      <c r="W12" s="167">
        <f t="shared" si="7"/>
        <v>0</v>
      </c>
      <c r="X12" s="76">
        <f>分析係数表!E15</f>
        <v>1.4956994323480985E-2</v>
      </c>
      <c r="Y12" s="166">
        <f t="shared" si="8"/>
        <v>0</v>
      </c>
    </row>
    <row r="13" spans="1:25" x14ac:dyDescent="0.2">
      <c r="A13" s="6" t="s">
        <v>227</v>
      </c>
      <c r="B13" s="5" t="s">
        <v>30</v>
      </c>
      <c r="C13" s="90"/>
      <c r="D13" s="107">
        <f>投入係数表!AK13</f>
        <v>3.6775973030953109E-3</v>
      </c>
      <c r="E13" s="110">
        <f t="shared" si="9"/>
        <v>0.36775973030953107</v>
      </c>
      <c r="F13" s="85">
        <f>分析係数表!C16</f>
        <v>7.3204631810756426E-2</v>
      </c>
      <c r="G13" s="110">
        <f t="shared" si="0"/>
        <v>2.6921715652132302E-2</v>
      </c>
      <c r="H13" s="110">
        <v>3.8253627176072551E-2</v>
      </c>
      <c r="I13" s="110">
        <f t="shared" si="1"/>
        <v>3.8253627176072551E-2</v>
      </c>
      <c r="J13" s="85">
        <f>分析係数表!G16</f>
        <v>3.3405954974582423E-2</v>
      </c>
      <c r="K13" s="111">
        <f t="shared" si="2"/>
        <v>1.2778989470583423E-3</v>
      </c>
      <c r="L13" s="79"/>
      <c r="M13" s="80"/>
      <c r="N13" s="81">
        <f>分析係数表!H16</f>
        <v>1.6620229784303289E-2</v>
      </c>
      <c r="O13" s="82">
        <f t="shared" si="3"/>
        <v>0.57018687053177541</v>
      </c>
      <c r="P13" s="76">
        <f>分析係数表!C16</f>
        <v>7.3204631810756426E-2</v>
      </c>
      <c r="Q13" s="82">
        <f t="shared" si="4"/>
        <v>4.1740319920606062E-2</v>
      </c>
      <c r="R13" s="83">
        <v>5.3295704117314338E-2</v>
      </c>
      <c r="S13" s="84">
        <f t="shared" si="5"/>
        <v>9.1549331293386882E-2</v>
      </c>
      <c r="T13" s="85">
        <f>分析係数表!F16</f>
        <v>0.2888106809675437</v>
      </c>
      <c r="U13" s="86">
        <f t="shared" si="6"/>
        <v>2.6440424712966322E-2</v>
      </c>
      <c r="V13" s="87">
        <f>分析係数表!D16</f>
        <v>4.6366124797497348E-3</v>
      </c>
      <c r="W13" s="167">
        <f t="shared" si="7"/>
        <v>0</v>
      </c>
      <c r="X13" s="76">
        <f>分析係数表!E16</f>
        <v>3.9662588682196527E-3</v>
      </c>
      <c r="Y13" s="166">
        <f t="shared" si="8"/>
        <v>0</v>
      </c>
    </row>
    <row r="14" spans="1:25" x14ac:dyDescent="0.2">
      <c r="A14" s="6" t="s">
        <v>2</v>
      </c>
      <c r="B14" s="5" t="s">
        <v>365</v>
      </c>
      <c r="C14" s="90"/>
      <c r="D14" s="107">
        <f>投入係数表!AK14</f>
        <v>8.3512105424456019E-3</v>
      </c>
      <c r="E14" s="110">
        <f t="shared" si="9"/>
        <v>0.83512105424456018</v>
      </c>
      <c r="F14" s="85">
        <f>分析係数表!C17</f>
        <v>9.4677137870855188E-2</v>
      </c>
      <c r="G14" s="110">
        <f t="shared" si="0"/>
        <v>7.9066871191566163E-2</v>
      </c>
      <c r="H14" s="110">
        <v>0.10833013198729843</v>
      </c>
      <c r="I14" s="110">
        <f t="shared" si="1"/>
        <v>0.10833013198729843</v>
      </c>
      <c r="J14" s="85">
        <f>分析係数表!G17</f>
        <v>0.22277835489659081</v>
      </c>
      <c r="K14" s="111">
        <f t="shared" si="2"/>
        <v>2.4133608589860894E-2</v>
      </c>
      <c r="L14" s="79"/>
      <c r="M14" s="80"/>
      <c r="N14" s="81">
        <f>分析係数表!H17</f>
        <v>2.9857871834204678E-3</v>
      </c>
      <c r="O14" s="82">
        <f t="shared" si="3"/>
        <v>0.10243279860042963</v>
      </c>
      <c r="P14" s="76">
        <f>分析係数表!C17</f>
        <v>9.4677137870855188E-2</v>
      </c>
      <c r="Q14" s="82">
        <f t="shared" si="4"/>
        <v>9.6980441955904183E-3</v>
      </c>
      <c r="R14" s="83">
        <v>2.3068235438450563E-2</v>
      </c>
      <c r="S14" s="84">
        <f t="shared" si="5"/>
        <v>0.13139836742574901</v>
      </c>
      <c r="T14" s="85">
        <f>分析係数表!F17</f>
        <v>0.35642648030975543</v>
      </c>
      <c r="U14" s="86">
        <f t="shared" si="6"/>
        <v>4.6833857620007739E-2</v>
      </c>
      <c r="V14" s="87">
        <f>分析係数表!D17</f>
        <v>4.0948153744451793E-2</v>
      </c>
      <c r="W14" s="167">
        <f t="shared" si="7"/>
        <v>0</v>
      </c>
      <c r="X14" s="76">
        <f>分析係数表!E17</f>
        <v>3.8719425819246388E-2</v>
      </c>
      <c r="Y14" s="166">
        <f t="shared" si="8"/>
        <v>0</v>
      </c>
    </row>
    <row r="15" spans="1:25" x14ac:dyDescent="0.2">
      <c r="A15" s="6" t="s">
        <v>3</v>
      </c>
      <c r="B15" s="5" t="s">
        <v>31</v>
      </c>
      <c r="C15" s="90"/>
      <c r="D15" s="107">
        <f>投入係数表!AK15</f>
        <v>4.5969966288691386E-4</v>
      </c>
      <c r="E15" s="110">
        <f t="shared" si="9"/>
        <v>4.5969966288691384E-2</v>
      </c>
      <c r="F15" s="85">
        <f>分析係数表!C18</f>
        <v>9.0734209682590605E-2</v>
      </c>
      <c r="G15" s="110">
        <f t="shared" si="0"/>
        <v>4.1710485603397452E-3</v>
      </c>
      <c r="H15" s="110">
        <v>7.9412747948497085E-3</v>
      </c>
      <c r="I15" s="110">
        <f t="shared" si="1"/>
        <v>7.9412747948497085E-3</v>
      </c>
      <c r="J15" s="85">
        <f>分析係数表!G18</f>
        <v>0.21565293431791682</v>
      </c>
      <c r="K15" s="111">
        <f t="shared" si="2"/>
        <v>1.7125592117342525E-3</v>
      </c>
      <c r="L15" s="79"/>
      <c r="M15" s="80"/>
      <c r="N15" s="81">
        <f>分析係数表!H18</f>
        <v>4.3984597564411608E-4</v>
      </c>
      <c r="O15" s="82">
        <f t="shared" si="3"/>
        <v>1.5089707159486617E-2</v>
      </c>
      <c r="P15" s="76">
        <f>分析係数表!C18</f>
        <v>9.0734209682590605E-2</v>
      </c>
      <c r="Q15" s="82">
        <f t="shared" si="4"/>
        <v>1.3691526534577473E-3</v>
      </c>
      <c r="R15" s="83">
        <v>3.9613418063337387E-3</v>
      </c>
      <c r="S15" s="84">
        <f t="shared" si="5"/>
        <v>1.1902616601183448E-2</v>
      </c>
      <c r="T15" s="85">
        <f>分析係数表!F18</f>
        <v>0.45924018655266224</v>
      </c>
      <c r="U15" s="86">
        <f t="shared" si="6"/>
        <v>5.4661598683923016E-3</v>
      </c>
      <c r="V15" s="87">
        <f>分析係数表!D18</f>
        <v>6.0775359502526237E-2</v>
      </c>
      <c r="W15" s="167">
        <f t="shared" si="7"/>
        <v>0</v>
      </c>
      <c r="X15" s="76">
        <f>分析係数表!E18</f>
        <v>6.0046638165565484E-2</v>
      </c>
      <c r="Y15" s="166">
        <f t="shared" si="8"/>
        <v>0</v>
      </c>
    </row>
    <row r="16" spans="1:25" x14ac:dyDescent="0.2">
      <c r="A16" s="6" t="s">
        <v>4</v>
      </c>
      <c r="B16" s="5" t="s">
        <v>32</v>
      </c>
      <c r="C16" s="90"/>
      <c r="D16" s="107">
        <f>投入係数表!AK16</f>
        <v>0</v>
      </c>
      <c r="E16" s="110">
        <f t="shared" si="9"/>
        <v>0</v>
      </c>
      <c r="F16" s="85">
        <f>分析係数表!C19</f>
        <v>0.38367313932924796</v>
      </c>
      <c r="G16" s="110">
        <f t="shared" si="0"/>
        <v>0</v>
      </c>
      <c r="H16" s="110">
        <v>1.7029325974200624E-2</v>
      </c>
      <c r="I16" s="110">
        <f t="shared" si="1"/>
        <v>1.7029325974200624E-2</v>
      </c>
      <c r="J16" s="85">
        <f>分析係数表!G19</f>
        <v>5.766363928853338E-2</v>
      </c>
      <c r="K16" s="111">
        <f t="shared" si="2"/>
        <v>9.8197291030315708E-4</v>
      </c>
      <c r="L16" s="79"/>
      <c r="M16" s="80"/>
      <c r="N16" s="81">
        <f>分析係数表!H19</f>
        <v>-1.1191810412296904E-4</v>
      </c>
      <c r="O16" s="82">
        <f t="shared" si="3"/>
        <v>-3.8395518217199049E-3</v>
      </c>
      <c r="P16" s="76">
        <f>分析係数表!C19</f>
        <v>0.38367313932924796</v>
      </c>
      <c r="Q16" s="82">
        <f t="shared" si="4"/>
        <v>-1.4731329010566089E-3</v>
      </c>
      <c r="R16" s="83">
        <v>1.3149444905132118E-2</v>
      </c>
      <c r="S16" s="84">
        <f t="shared" si="5"/>
        <v>3.0178770879332743E-2</v>
      </c>
      <c r="T16" s="85">
        <f>分析係数表!F19</f>
        <v>0.24005843022564122</v>
      </c>
      <c r="U16" s="86">
        <f t="shared" si="6"/>
        <v>7.2446683634319123E-3</v>
      </c>
      <c r="V16" s="87">
        <f>分析係数表!D19</f>
        <v>6.7037511004807461E-3</v>
      </c>
      <c r="W16" s="167">
        <f t="shared" si="7"/>
        <v>0</v>
      </c>
      <c r="X16" s="76">
        <f>分析係数表!E19</f>
        <v>7.5624105778571375E-3</v>
      </c>
      <c r="Y16" s="166">
        <f t="shared" si="8"/>
        <v>0</v>
      </c>
    </row>
    <row r="17" spans="1:25" x14ac:dyDescent="0.2">
      <c r="A17" s="6" t="s">
        <v>5</v>
      </c>
      <c r="B17" s="5" t="s">
        <v>33</v>
      </c>
      <c r="C17" s="90"/>
      <c r="D17" s="107">
        <f>投入係数表!AK17</f>
        <v>2.2984983144345693E-4</v>
      </c>
      <c r="E17" s="110">
        <f t="shared" si="9"/>
        <v>2.2984983144345692E-2</v>
      </c>
      <c r="F17" s="85">
        <f>分析係数表!C20</f>
        <v>5.6760594962254274E-2</v>
      </c>
      <c r="G17" s="110">
        <f t="shared" si="0"/>
        <v>1.3046413184704475E-3</v>
      </c>
      <c r="H17" s="110">
        <v>3.8192689821583236E-3</v>
      </c>
      <c r="I17" s="110">
        <f t="shared" si="1"/>
        <v>3.8192689821583236E-3</v>
      </c>
      <c r="J17" s="85">
        <f>分析係数表!G20</f>
        <v>0.10000544691976687</v>
      </c>
      <c r="K17" s="111">
        <f t="shared" si="2"/>
        <v>3.8194770146754626E-4</v>
      </c>
      <c r="L17" s="79"/>
      <c r="M17" s="80"/>
      <c r="N17" s="81">
        <f>分析係数表!H20</f>
        <v>5.4785085934320511E-4</v>
      </c>
      <c r="O17" s="82">
        <f t="shared" si="3"/>
        <v>1.8795008917510025E-2</v>
      </c>
      <c r="P17" s="76">
        <f>分析係数表!C20</f>
        <v>5.6760594962254274E-2</v>
      </c>
      <c r="Q17" s="82">
        <f t="shared" si="4"/>
        <v>1.0668158884787437E-3</v>
      </c>
      <c r="R17" s="83">
        <v>3.5666850902312894E-3</v>
      </c>
      <c r="S17" s="84">
        <f t="shared" si="5"/>
        <v>7.3859540723896135E-3</v>
      </c>
      <c r="T17" s="85">
        <f>分析係数表!F20</f>
        <v>0.22277901846505802</v>
      </c>
      <c r="U17" s="86">
        <f t="shared" si="6"/>
        <v>1.6454355986749562E-3</v>
      </c>
      <c r="V17" s="87">
        <f>分析係数表!D20</f>
        <v>3.7583746391415651E-2</v>
      </c>
      <c r="W17" s="167">
        <f t="shared" si="7"/>
        <v>0</v>
      </c>
      <c r="X17" s="76">
        <f>分析係数表!E20</f>
        <v>4.0089329484176699E-2</v>
      </c>
      <c r="Y17" s="166">
        <f t="shared" si="8"/>
        <v>0</v>
      </c>
    </row>
    <row r="18" spans="1:25" x14ac:dyDescent="0.2">
      <c r="A18" s="6" t="s">
        <v>6</v>
      </c>
      <c r="B18" s="5" t="s">
        <v>34</v>
      </c>
      <c r="C18" s="90"/>
      <c r="D18" s="107">
        <f>投入係数表!AK18</f>
        <v>2.6049647563591788E-3</v>
      </c>
      <c r="E18" s="110">
        <f t="shared" si="9"/>
        <v>0.26049647563591788</v>
      </c>
      <c r="F18" s="85">
        <f>分析係数表!C21</f>
        <v>0.13737850556345566</v>
      </c>
      <c r="G18" s="110">
        <f t="shared" si="0"/>
        <v>3.5786616527409533E-2</v>
      </c>
      <c r="H18" s="110">
        <v>4.7737353698428249E-2</v>
      </c>
      <c r="I18" s="110">
        <f t="shared" si="1"/>
        <v>4.7737353698428249E-2</v>
      </c>
      <c r="J18" s="85">
        <f>分析係数表!G21</f>
        <v>0.2851571527617287</v>
      </c>
      <c r="K18" s="111">
        <f t="shared" si="2"/>
        <v>1.361264786102338E-2</v>
      </c>
      <c r="L18" s="79"/>
      <c r="M18" s="80"/>
      <c r="N18" s="81">
        <f>分析係数表!H21</f>
        <v>9.156935791879285E-4</v>
      </c>
      <c r="O18" s="82">
        <f t="shared" si="3"/>
        <v>3.1414514904981039E-2</v>
      </c>
      <c r="P18" s="76">
        <f>分析係数表!C21</f>
        <v>0.13737850556345566</v>
      </c>
      <c r="Q18" s="82">
        <f t="shared" si="4"/>
        <v>4.3156791106471982E-3</v>
      </c>
      <c r="R18" s="83">
        <v>1.328130747877334E-2</v>
      </c>
      <c r="S18" s="84">
        <f t="shared" si="5"/>
        <v>6.1018661177201589E-2</v>
      </c>
      <c r="T18" s="85">
        <f>分析係数表!F21</f>
        <v>0.4258002079963023</v>
      </c>
      <c r="U18" s="86">
        <f t="shared" si="6"/>
        <v>2.5981758620908332E-2</v>
      </c>
      <c r="V18" s="87">
        <f>分析係数表!D21</f>
        <v>6.1084469609429162E-2</v>
      </c>
      <c r="W18" s="167">
        <f t="shared" si="7"/>
        <v>0</v>
      </c>
      <c r="X18" s="76">
        <f>分析係数表!E21</f>
        <v>5.0829096371620058E-2</v>
      </c>
      <c r="Y18" s="166">
        <f t="shared" si="8"/>
        <v>0</v>
      </c>
    </row>
    <row r="19" spans="1:25" x14ac:dyDescent="0.2">
      <c r="A19" s="6" t="s">
        <v>7</v>
      </c>
      <c r="B19" s="5" t="s">
        <v>269</v>
      </c>
      <c r="C19" s="90"/>
      <c r="D19" s="107">
        <f>投入係数表!AK19</f>
        <v>0</v>
      </c>
      <c r="E19" s="110">
        <f t="shared" si="9"/>
        <v>0</v>
      </c>
      <c r="F19" s="85">
        <f>分析係数表!C22</f>
        <v>5.5142937219730959E-2</v>
      </c>
      <c r="G19" s="110">
        <f t="shared" si="0"/>
        <v>0</v>
      </c>
      <c r="H19" s="110">
        <v>4.2631432329579434E-3</v>
      </c>
      <c r="I19" s="110">
        <f t="shared" si="1"/>
        <v>4.2631432329579434E-3</v>
      </c>
      <c r="J19" s="85">
        <f>分析係数表!G22</f>
        <v>0.19463487332339791</v>
      </c>
      <c r="K19" s="111">
        <f t="shared" si="2"/>
        <v>8.2975634310627035E-4</v>
      </c>
      <c r="L19" s="79"/>
      <c r="M19" s="80"/>
      <c r="N19" s="81">
        <f>分析係数表!H22</f>
        <v>4.3045424662680399E-5</v>
      </c>
      <c r="O19" s="82">
        <f t="shared" si="3"/>
        <v>1.4767507006615017E-3</v>
      </c>
      <c r="P19" s="76">
        <f>分析係数表!C22</f>
        <v>5.5142937219730959E-2</v>
      </c>
      <c r="Q19" s="82">
        <f t="shared" si="4"/>
        <v>8.1432371175770894E-5</v>
      </c>
      <c r="R19" s="83">
        <v>1.7069531594933716E-3</v>
      </c>
      <c r="S19" s="84">
        <f t="shared" si="5"/>
        <v>5.9700963924513148E-3</v>
      </c>
      <c r="T19" s="85">
        <f>分析係数表!F22</f>
        <v>0.4128663686040735</v>
      </c>
      <c r="U19" s="86">
        <f t="shared" si="6"/>
        <v>2.4648520177676541E-3</v>
      </c>
      <c r="V19" s="87">
        <f>分析係数表!D22</f>
        <v>7.2826626924987578E-2</v>
      </c>
      <c r="W19" s="167">
        <f t="shared" si="7"/>
        <v>0</v>
      </c>
      <c r="X19" s="76">
        <f>分析係数表!E22</f>
        <v>7.2131147540983612E-2</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0.21584180854981727</v>
      </c>
      <c r="K20" s="111">
        <f t="shared" si="2"/>
        <v>0</v>
      </c>
      <c r="L20" s="79"/>
      <c r="M20" s="80"/>
      <c r="N20" s="81">
        <f>分析係数表!H23</f>
        <v>2.5044610712832233E-5</v>
      </c>
      <c r="O20" s="82">
        <f t="shared" si="3"/>
        <v>8.592004076576011E-4</v>
      </c>
      <c r="P20" s="76">
        <f>分析係数表!C23</f>
        <v>0</v>
      </c>
      <c r="Q20" s="82">
        <f t="shared" si="4"/>
        <v>0</v>
      </c>
      <c r="R20" s="83">
        <v>0</v>
      </c>
      <c r="S20" s="84">
        <f t="shared" si="5"/>
        <v>0</v>
      </c>
      <c r="T20" s="85">
        <f>分析係数表!F23</f>
        <v>0.44097566503300378</v>
      </c>
      <c r="U20" s="86">
        <f t="shared" si="6"/>
        <v>0</v>
      </c>
      <c r="V20" s="87">
        <f>分析係数表!D23</f>
        <v>5.3117652058131959E-2</v>
      </c>
      <c r="W20" s="167">
        <f t="shared" si="7"/>
        <v>0</v>
      </c>
      <c r="X20" s="76">
        <f>分析係数表!E23</f>
        <v>4.7820051559534262E-2</v>
      </c>
      <c r="Y20" s="166">
        <f t="shared" si="8"/>
        <v>0</v>
      </c>
    </row>
    <row r="21" spans="1:25" x14ac:dyDescent="0.2">
      <c r="A21" s="6" t="s">
        <v>9</v>
      </c>
      <c r="B21" s="5" t="s">
        <v>271</v>
      </c>
      <c r="C21" s="90"/>
      <c r="D21" s="107">
        <f>投入係数表!AK21</f>
        <v>0</v>
      </c>
      <c r="E21" s="110">
        <f t="shared" si="9"/>
        <v>0</v>
      </c>
      <c r="F21" s="85">
        <f>分析係数表!C24</f>
        <v>1</v>
      </c>
      <c r="G21" s="110">
        <f t="shared" si="0"/>
        <v>0</v>
      </c>
      <c r="H21" s="110">
        <v>0.10560838335526297</v>
      </c>
      <c r="I21" s="110">
        <f t="shared" si="1"/>
        <v>0.10560838335526297</v>
      </c>
      <c r="J21" s="85">
        <f>分析係数表!G24</f>
        <v>0.20831345678476951</v>
      </c>
      <c r="K21" s="111">
        <f t="shared" si="2"/>
        <v>2.1999647402185945E-2</v>
      </c>
      <c r="L21" s="79"/>
      <c r="M21" s="80"/>
      <c r="N21" s="81">
        <f>分析係数表!H24</f>
        <v>3.2557993926681905E-4</v>
      </c>
      <c r="O21" s="82">
        <f t="shared" si="3"/>
        <v>1.1169605299548814E-2</v>
      </c>
      <c r="P21" s="76">
        <f>分析係数表!C24</f>
        <v>1</v>
      </c>
      <c r="Q21" s="82">
        <f t="shared" si="4"/>
        <v>1.1169605299548814E-2</v>
      </c>
      <c r="R21" s="83">
        <v>5.8935974721707286E-2</v>
      </c>
      <c r="S21" s="84">
        <f t="shared" si="5"/>
        <v>0.16454435807697027</v>
      </c>
      <c r="T21" s="85">
        <f>分析係数表!F24</f>
        <v>0.39224380935860187</v>
      </c>
      <c r="U21" s="86">
        <f t="shared" si="6"/>
        <v>6.4541505820576647E-2</v>
      </c>
      <c r="V21" s="87">
        <f>分析係数表!D24</f>
        <v>2.7169434927793921E-2</v>
      </c>
      <c r="W21" s="167">
        <f t="shared" si="7"/>
        <v>0</v>
      </c>
      <c r="X21" s="76">
        <f>分析係数表!E24</f>
        <v>2.746216227937031E-2</v>
      </c>
      <c r="Y21" s="166">
        <f t="shared" si="8"/>
        <v>0</v>
      </c>
    </row>
    <row r="22" spans="1:25" x14ac:dyDescent="0.2">
      <c r="A22" s="6" t="s">
        <v>10</v>
      </c>
      <c r="B22" s="5" t="s">
        <v>272</v>
      </c>
      <c r="C22" s="90"/>
      <c r="D22" s="107">
        <f>投入係数表!AK22</f>
        <v>0</v>
      </c>
      <c r="E22" s="110">
        <f t="shared" si="9"/>
        <v>0</v>
      </c>
      <c r="F22" s="85">
        <f>分析係数表!C25</f>
        <v>5.3881637957861162E-2</v>
      </c>
      <c r="G22" s="110">
        <f t="shared" si="0"/>
        <v>0</v>
      </c>
      <c r="H22" s="110">
        <v>1.0753078576972852E-2</v>
      </c>
      <c r="I22" s="110">
        <f t="shared" si="1"/>
        <v>1.0753078576972852E-2</v>
      </c>
      <c r="J22" s="85">
        <f>分析係数表!G25</f>
        <v>0.19694753074216123</v>
      </c>
      <c r="K22" s="111">
        <f t="shared" si="2"/>
        <v>2.1177922736112364E-3</v>
      </c>
      <c r="L22" s="79"/>
      <c r="M22" s="80"/>
      <c r="N22" s="81">
        <f>分析係数表!H25</f>
        <v>5.0793601101962874E-4</v>
      </c>
      <c r="O22" s="82">
        <f t="shared" si="3"/>
        <v>1.7425658267805722E-2</v>
      </c>
      <c r="P22" s="76">
        <f>分析係数表!C25</f>
        <v>5.3881637957861162E-2</v>
      </c>
      <c r="Q22" s="82">
        <f t="shared" si="4"/>
        <v>9.3892300996331797E-4</v>
      </c>
      <c r="R22" s="83">
        <v>8.1363581534531822E-3</v>
      </c>
      <c r="S22" s="84">
        <f t="shared" si="5"/>
        <v>1.8889436730426035E-2</v>
      </c>
      <c r="T22" s="85">
        <f>分析係数表!F25</f>
        <v>0.35040132853584277</v>
      </c>
      <c r="U22" s="86">
        <f t="shared" si="6"/>
        <v>6.6188837256350285E-3</v>
      </c>
      <c r="V22" s="87">
        <f>分析係数表!D25</f>
        <v>1.9835778208321803E-2</v>
      </c>
      <c r="W22" s="167">
        <f t="shared" si="7"/>
        <v>0</v>
      </c>
      <c r="X22" s="76">
        <f>分析係数表!E25</f>
        <v>1.8979083468427502E-2</v>
      </c>
      <c r="Y22" s="166">
        <f t="shared" si="8"/>
        <v>0</v>
      </c>
    </row>
    <row r="23" spans="1:25" x14ac:dyDescent="0.2">
      <c r="A23" s="6" t="s">
        <v>11</v>
      </c>
      <c r="B23" s="5" t="s">
        <v>35</v>
      </c>
      <c r="C23" s="90"/>
      <c r="D23" s="107">
        <f>投入係数表!AK23</f>
        <v>0</v>
      </c>
      <c r="E23" s="110">
        <f t="shared" si="9"/>
        <v>0</v>
      </c>
      <c r="F23" s="85">
        <f>分析係数表!C26</f>
        <v>0.84177658262309296</v>
      </c>
      <c r="G23" s="110">
        <f t="shared" si="0"/>
        <v>0</v>
      </c>
      <c r="H23" s="110">
        <v>6.27360151803628E-2</v>
      </c>
      <c r="I23" s="110">
        <f t="shared" si="1"/>
        <v>6.27360151803628E-2</v>
      </c>
      <c r="J23" s="85">
        <f>分析係数表!G26</f>
        <v>0.19643330946147433</v>
      </c>
      <c r="K23" s="111">
        <f t="shared" si="2"/>
        <v>1.2323443084303958E-2</v>
      </c>
      <c r="L23" s="79"/>
      <c r="M23" s="80"/>
      <c r="N23" s="81">
        <f>分析係数表!H26</f>
        <v>1.0240897849294056E-2</v>
      </c>
      <c r="O23" s="82">
        <f t="shared" si="3"/>
        <v>0.35133241669374093</v>
      </c>
      <c r="P23" s="76">
        <f>分析係数表!C26</f>
        <v>0.84177658262309296</v>
      </c>
      <c r="Q23" s="82">
        <f t="shared" si="4"/>
        <v>0.29574340108916974</v>
      </c>
      <c r="R23" s="83">
        <v>0.35189734779943738</v>
      </c>
      <c r="S23" s="84">
        <f t="shared" si="5"/>
        <v>0.41463336297980019</v>
      </c>
      <c r="T23" s="85">
        <f>分析係数表!F26</f>
        <v>0.3347664275567348</v>
      </c>
      <c r="U23" s="86">
        <f t="shared" si="6"/>
        <v>0.13880532967058259</v>
      </c>
      <c r="V23" s="87">
        <f>分析係数表!D26</f>
        <v>2.4426781877736947E-2</v>
      </c>
      <c r="W23" s="167">
        <f t="shared" si="7"/>
        <v>0</v>
      </c>
      <c r="X23" s="76">
        <f>分析係数表!E26</f>
        <v>2.6814750460805146E-2</v>
      </c>
      <c r="Y23" s="166">
        <f t="shared" si="8"/>
        <v>0</v>
      </c>
    </row>
    <row r="24" spans="1:25" x14ac:dyDescent="0.2">
      <c r="A24" s="6" t="s">
        <v>12</v>
      </c>
      <c r="B24" s="5" t="s">
        <v>366</v>
      </c>
      <c r="C24" s="90"/>
      <c r="D24" s="107">
        <f>投入係数表!AK24</f>
        <v>0</v>
      </c>
      <c r="E24" s="110">
        <f t="shared" si="9"/>
        <v>0</v>
      </c>
      <c r="F24" s="85">
        <f>分析係数表!C27</f>
        <v>0.24324710590252963</v>
      </c>
      <c r="G24" s="110">
        <f t="shared" si="0"/>
        <v>0</v>
      </c>
      <c r="H24" s="110">
        <v>3.0583644664482629E-3</v>
      </c>
      <c r="I24" s="110">
        <f t="shared" si="1"/>
        <v>3.0583644664482629E-3</v>
      </c>
      <c r="J24" s="85">
        <f>分析係数表!G27</f>
        <v>0.17095686135274277</v>
      </c>
      <c r="K24" s="111">
        <f t="shared" si="2"/>
        <v>5.2284839005675081E-4</v>
      </c>
      <c r="L24" s="79"/>
      <c r="M24" s="80"/>
      <c r="N24" s="81">
        <f>分析係数表!H27</f>
        <v>1.1085370816767366E-2</v>
      </c>
      <c r="O24" s="82">
        <f t="shared" si="3"/>
        <v>0.38030358043944562</v>
      </c>
      <c r="P24" s="76">
        <f>分析係数表!C27</f>
        <v>0.24324710590252963</v>
      </c>
      <c r="Q24" s="82">
        <f t="shared" si="4"/>
        <v>9.250774530626503E-2</v>
      </c>
      <c r="R24" s="83">
        <v>9.4581242004158642E-2</v>
      </c>
      <c r="S24" s="84">
        <f t="shared" si="5"/>
        <v>9.7639606470606904E-2</v>
      </c>
      <c r="T24" s="85">
        <f>分析係数表!F27</f>
        <v>0.32207527072607844</v>
      </c>
      <c r="U24" s="86">
        <f t="shared" si="6"/>
        <v>3.144730268760848E-2</v>
      </c>
      <c r="V24" s="87">
        <f>分析係数表!D27</f>
        <v>2.1036747736552459E-2</v>
      </c>
      <c r="W24" s="167">
        <f t="shared" si="7"/>
        <v>0</v>
      </c>
      <c r="X24" s="76">
        <f>分析係数表!E27</f>
        <v>2.4276584413278891E-2</v>
      </c>
      <c r="Y24" s="166">
        <f t="shared" si="8"/>
        <v>0</v>
      </c>
    </row>
    <row r="25" spans="1:25" x14ac:dyDescent="0.2">
      <c r="A25" s="6" t="s">
        <v>13</v>
      </c>
      <c r="B25" s="5" t="s">
        <v>192</v>
      </c>
      <c r="C25" s="90"/>
      <c r="D25" s="107">
        <f>投入係数表!AK25</f>
        <v>0</v>
      </c>
      <c r="E25" s="110">
        <f t="shared" si="9"/>
        <v>0</v>
      </c>
      <c r="F25" s="85">
        <f>分析係数表!C28</f>
        <v>6.4266243880729879E-2</v>
      </c>
      <c r="G25" s="110">
        <f t="shared" si="0"/>
        <v>0</v>
      </c>
      <c r="H25" s="110">
        <v>1.7322623523239634E-2</v>
      </c>
      <c r="I25" s="110">
        <f t="shared" si="1"/>
        <v>1.7322623523239634E-2</v>
      </c>
      <c r="J25" s="85">
        <f>分析係数表!G28</f>
        <v>0.12485076971410619</v>
      </c>
      <c r="K25" s="111">
        <f t="shared" si="2"/>
        <v>2.1627428803441505E-3</v>
      </c>
      <c r="L25" s="79"/>
      <c r="M25" s="80"/>
      <c r="N25" s="81">
        <f>分析係数表!H28</f>
        <v>2.0224305794696803E-2</v>
      </c>
      <c r="O25" s="82">
        <f t="shared" si="3"/>
        <v>0.69383117919625215</v>
      </c>
      <c r="P25" s="76">
        <f>分析係数表!C28</f>
        <v>6.4266243880729879E-2</v>
      </c>
      <c r="Q25" s="82">
        <f t="shared" si="4"/>
        <v>4.4589923774280733E-2</v>
      </c>
      <c r="R25" s="83">
        <v>5.1223617413761045E-2</v>
      </c>
      <c r="S25" s="84">
        <f t="shared" si="5"/>
        <v>6.854624093700068E-2</v>
      </c>
      <c r="T25" s="85">
        <f>分析係数表!F28</f>
        <v>0.21344643418158971</v>
      </c>
      <c r="U25" s="86">
        <f t="shared" si="6"/>
        <v>1.4630950704554906E-2</v>
      </c>
      <c r="V25" s="87">
        <f>分析係数表!D28</f>
        <v>9.0700596921143573E-2</v>
      </c>
      <c r="W25" s="167">
        <f t="shared" si="7"/>
        <v>0</v>
      </c>
      <c r="X25" s="76">
        <f>分析係数表!E28</f>
        <v>8.9632422243166823E-2</v>
      </c>
      <c r="Y25" s="166">
        <f t="shared" si="8"/>
        <v>0</v>
      </c>
    </row>
    <row r="26" spans="1:25" x14ac:dyDescent="0.2">
      <c r="A26" s="6" t="s">
        <v>14</v>
      </c>
      <c r="B26" s="5" t="s">
        <v>50</v>
      </c>
      <c r="C26" s="90"/>
      <c r="D26" s="107">
        <f>投入係数表!AK26</f>
        <v>5.0490346307079374E-2</v>
      </c>
      <c r="E26" s="110">
        <f t="shared" si="9"/>
        <v>5.0490346307079372</v>
      </c>
      <c r="F26" s="85">
        <f>分析係数表!C29</f>
        <v>0.2704472217012498</v>
      </c>
      <c r="G26" s="110">
        <f t="shared" si="0"/>
        <v>1.3654973881483574</v>
      </c>
      <c r="H26" s="110">
        <v>1.4555779262132071</v>
      </c>
      <c r="I26" s="110">
        <f t="shared" si="1"/>
        <v>1.4555779262132071</v>
      </c>
      <c r="J26" s="85">
        <f>分析係数表!G29</f>
        <v>0.25613918980110767</v>
      </c>
      <c r="K26" s="111">
        <f t="shared" si="2"/>
        <v>0.37283055071262738</v>
      </c>
      <c r="L26" s="79"/>
      <c r="M26" s="80"/>
      <c r="N26" s="81">
        <f>分析係数表!H29</f>
        <v>1.0092978117271389E-2</v>
      </c>
      <c r="O26" s="82">
        <f t="shared" si="3"/>
        <v>0.34625776428601324</v>
      </c>
      <c r="P26" s="76">
        <f>分析係数表!C29</f>
        <v>0.2704472217012498</v>
      </c>
      <c r="Q26" s="82">
        <f t="shared" si="4"/>
        <v>9.3644450343638511E-2</v>
      </c>
      <c r="R26" s="83">
        <v>0.14733111391647977</v>
      </c>
      <c r="S26" s="84">
        <f t="shared" si="5"/>
        <v>1.6029090401296868</v>
      </c>
      <c r="T26" s="85">
        <f>分析係数表!F29</f>
        <v>0.41878853321258142</v>
      </c>
      <c r="U26" s="86">
        <f t="shared" si="6"/>
        <v>0.67127992578909834</v>
      </c>
      <c r="V26" s="87">
        <f>分析係数表!D29</f>
        <v>8.5600334389912575E-2</v>
      </c>
      <c r="W26" s="167">
        <f t="shared" si="7"/>
        <v>0</v>
      </c>
      <c r="X26" s="76">
        <f>分析係数表!E29</f>
        <v>6.0573339370928979E-2</v>
      </c>
      <c r="Y26" s="166">
        <f t="shared" si="8"/>
        <v>0</v>
      </c>
    </row>
    <row r="27" spans="1:25" x14ac:dyDescent="0.2">
      <c r="A27" s="6" t="s">
        <v>15</v>
      </c>
      <c r="B27" s="5" t="s">
        <v>36</v>
      </c>
      <c r="C27" s="90"/>
      <c r="D27" s="107">
        <f>投入係数表!AK27</f>
        <v>1.7621820410665032E-3</v>
      </c>
      <c r="E27" s="110">
        <f t="shared" si="9"/>
        <v>0.17621820410665032</v>
      </c>
      <c r="F27" s="85">
        <f>分析係数表!C30</f>
        <v>1</v>
      </c>
      <c r="G27" s="110">
        <f t="shared" si="0"/>
        <v>0.17621820410665032</v>
      </c>
      <c r="H27" s="110">
        <v>0.26689886037671734</v>
      </c>
      <c r="I27" s="110">
        <f t="shared" si="1"/>
        <v>0.26689886037671734</v>
      </c>
      <c r="J27" s="85">
        <f>分析係数表!G30</f>
        <v>0.34447816919378449</v>
      </c>
      <c r="K27" s="111">
        <f t="shared" si="2"/>
        <v>9.1940830782479097E-2</v>
      </c>
      <c r="L27" s="79"/>
      <c r="M27" s="80"/>
      <c r="N27" s="81">
        <f>分析係数表!H30</f>
        <v>0</v>
      </c>
      <c r="O27" s="82">
        <f t="shared" si="3"/>
        <v>0</v>
      </c>
      <c r="P27" s="76">
        <f>分析係数表!C30</f>
        <v>1</v>
      </c>
      <c r="Q27" s="82">
        <f t="shared" si="4"/>
        <v>0</v>
      </c>
      <c r="R27" s="83">
        <v>0.1389763514497232</v>
      </c>
      <c r="S27" s="84">
        <f t="shared" si="5"/>
        <v>0.40587521182644054</v>
      </c>
      <c r="T27" s="85">
        <f>分析係数表!F30</f>
        <v>0.44033965000872966</v>
      </c>
      <c r="U27" s="86">
        <f t="shared" si="6"/>
        <v>0.17872294872287384</v>
      </c>
      <c r="V27" s="87">
        <f>分析係数表!D30</f>
        <v>8.3854873151667356E-2</v>
      </c>
      <c r="W27" s="167">
        <f t="shared" si="7"/>
        <v>0</v>
      </c>
      <c r="X27" s="76">
        <f>分析係数表!E30</f>
        <v>6.4418001853368961E-2</v>
      </c>
      <c r="Y27" s="166">
        <f t="shared" si="8"/>
        <v>0</v>
      </c>
    </row>
    <row r="28" spans="1:25" x14ac:dyDescent="0.2">
      <c r="A28" s="6" t="s">
        <v>16</v>
      </c>
      <c r="B28" s="5" t="s">
        <v>193</v>
      </c>
      <c r="C28" s="90"/>
      <c r="D28" s="107">
        <f>投入係数表!AK28</f>
        <v>4.4437634079068341E-3</v>
      </c>
      <c r="E28" s="110">
        <f t="shared" si="9"/>
        <v>0.44437634079068339</v>
      </c>
      <c r="F28" s="85">
        <f>分析係数表!C31</f>
        <v>1</v>
      </c>
      <c r="G28" s="110">
        <f t="shared" si="0"/>
        <v>0.44437634079068339</v>
      </c>
      <c r="H28" s="110">
        <v>0.73991773682176587</v>
      </c>
      <c r="I28" s="110">
        <f t="shared" si="1"/>
        <v>0.73991773682176587</v>
      </c>
      <c r="J28" s="85">
        <f>分析係数表!G31</f>
        <v>7.060016576471162E-2</v>
      </c>
      <c r="K28" s="111">
        <f t="shared" si="2"/>
        <v>5.2238314871866934E-2</v>
      </c>
      <c r="L28" s="79"/>
      <c r="M28" s="80"/>
      <c r="N28" s="81">
        <f>分析係数表!H31</f>
        <v>2.2204395329180102E-2</v>
      </c>
      <c r="O28" s="82">
        <f t="shared" si="3"/>
        <v>0.76176171142668125</v>
      </c>
      <c r="P28" s="76">
        <f>分析係数表!C31</f>
        <v>1</v>
      </c>
      <c r="Q28" s="82">
        <f t="shared" si="4"/>
        <v>0.76176171142668125</v>
      </c>
      <c r="R28" s="83">
        <v>1.1576168448994055</v>
      </c>
      <c r="S28" s="84">
        <f t="shared" si="5"/>
        <v>1.8975345817211715</v>
      </c>
      <c r="T28" s="85">
        <f>分析係数表!F31</f>
        <v>0.30864414216761737</v>
      </c>
      <c r="U28" s="86">
        <f t="shared" si="6"/>
        <v>0.58566293320871965</v>
      </c>
      <c r="V28" s="87">
        <f>分析係数表!D31</f>
        <v>3.8652430403198282E-3</v>
      </c>
      <c r="W28" s="167">
        <f t="shared" si="7"/>
        <v>0</v>
      </c>
      <c r="X28" s="76">
        <f>分析係数表!E31</f>
        <v>3.3737994246989421E-3</v>
      </c>
      <c r="Y28" s="166">
        <f t="shared" si="8"/>
        <v>0</v>
      </c>
    </row>
    <row r="29" spans="1:25" x14ac:dyDescent="0.2">
      <c r="A29" s="6" t="s">
        <v>17</v>
      </c>
      <c r="B29" s="5" t="s">
        <v>273</v>
      </c>
      <c r="C29" s="90"/>
      <c r="D29" s="107">
        <f>投入係数表!AK29</f>
        <v>2.3751149249157219E-3</v>
      </c>
      <c r="E29" s="110">
        <f t="shared" si="9"/>
        <v>0.23751149249157219</v>
      </c>
      <c r="F29" s="85">
        <f>分析係数表!C32</f>
        <v>1</v>
      </c>
      <c r="G29" s="110">
        <f t="shared" si="0"/>
        <v>0.23751149249157219</v>
      </c>
      <c r="H29" s="110">
        <v>0.301967947402207</v>
      </c>
      <c r="I29" s="110">
        <f t="shared" si="1"/>
        <v>0.301967947402207</v>
      </c>
      <c r="J29" s="85">
        <f>分析係数表!G32</f>
        <v>0.14032153145618437</v>
      </c>
      <c r="K29" s="111">
        <f t="shared" si="2"/>
        <v>4.2372604830158214E-2</v>
      </c>
      <c r="L29" s="79"/>
      <c r="M29" s="80"/>
      <c r="N29" s="81">
        <f>分析係数表!H32</f>
        <v>6.2454997965125381E-3</v>
      </c>
      <c r="O29" s="82">
        <f t="shared" si="3"/>
        <v>0.21426310165961426</v>
      </c>
      <c r="P29" s="76">
        <f>分析係数表!C32</f>
        <v>1</v>
      </c>
      <c r="Q29" s="82">
        <f t="shared" si="4"/>
        <v>0.21426310165961426</v>
      </c>
      <c r="R29" s="83">
        <v>0.30404137458671382</v>
      </c>
      <c r="S29" s="84">
        <f t="shared" si="5"/>
        <v>0.60600932198892088</v>
      </c>
      <c r="T29" s="85">
        <f>分析係数表!F32</f>
        <v>0.48266889694266329</v>
      </c>
      <c r="U29" s="86">
        <f t="shared" si="6"/>
        <v>0.29250185098136372</v>
      </c>
      <c r="V29" s="87">
        <f>分析係数表!D32</f>
        <v>1.7609887556918502E-2</v>
      </c>
      <c r="W29" s="167">
        <f t="shared" si="7"/>
        <v>0</v>
      </c>
      <c r="X29" s="76">
        <f>分析係数表!E32</f>
        <v>2.6298671127218658E-2</v>
      </c>
      <c r="Y29" s="166">
        <f t="shared" si="8"/>
        <v>0</v>
      </c>
    </row>
    <row r="30" spans="1:25" x14ac:dyDescent="0.2">
      <c r="A30" s="6" t="s">
        <v>18</v>
      </c>
      <c r="B30" s="5" t="s">
        <v>274</v>
      </c>
      <c r="C30" s="90"/>
      <c r="D30" s="107">
        <f>投入係数表!AK30</f>
        <v>7.661661048115231E-5</v>
      </c>
      <c r="E30" s="110">
        <f t="shared" si="9"/>
        <v>7.6616610481152307E-3</v>
      </c>
      <c r="F30" s="85">
        <f>分析係数表!C33</f>
        <v>0.77670327534259886</v>
      </c>
      <c r="G30" s="110">
        <f t="shared" si="0"/>
        <v>5.9508372306359084E-3</v>
      </c>
      <c r="H30" s="110">
        <v>5.7988174654534236E-2</v>
      </c>
      <c r="I30" s="110">
        <f t="shared" si="1"/>
        <v>5.7988174654534236E-2</v>
      </c>
      <c r="J30" s="85">
        <f>分析係数表!G33</f>
        <v>0.5074626865671642</v>
      </c>
      <c r="K30" s="111">
        <f t="shared" si="2"/>
        <v>2.9426834899315881E-2</v>
      </c>
      <c r="L30" s="79"/>
      <c r="M30" s="80"/>
      <c r="N30" s="81">
        <f>分析係数表!H33</f>
        <v>9.4934727483329676E-4</v>
      </c>
      <c r="O30" s="82">
        <f t="shared" si="3"/>
        <v>3.256906545277094E-2</v>
      </c>
      <c r="P30" s="76">
        <f>分析係数表!C33</f>
        <v>0.77670327534259886</v>
      </c>
      <c r="Q30" s="82">
        <f t="shared" si="4"/>
        <v>2.5296499812014671E-2</v>
      </c>
      <c r="R30" s="83">
        <v>0.1021591887561223</v>
      </c>
      <c r="S30" s="84">
        <f t="shared" si="5"/>
        <v>0.16014736341065655</v>
      </c>
      <c r="T30" s="85">
        <f>分析係数表!F33</f>
        <v>0.6450384062948854</v>
      </c>
      <c r="U30" s="86">
        <f t="shared" si="6"/>
        <v>0.10330120006673775</v>
      </c>
      <c r="V30" s="87">
        <f>分析係数表!D33</f>
        <v>0.11977768063448448</v>
      </c>
      <c r="W30" s="167">
        <f t="shared" si="7"/>
        <v>0</v>
      </c>
      <c r="X30" s="76">
        <f>分析係数表!E33</f>
        <v>0.11859114469493537</v>
      </c>
      <c r="Y30" s="166">
        <f t="shared" si="8"/>
        <v>0</v>
      </c>
    </row>
    <row r="31" spans="1:25" x14ac:dyDescent="0.2">
      <c r="A31" s="6" t="s">
        <v>19</v>
      </c>
      <c r="B31" s="5" t="s">
        <v>275</v>
      </c>
      <c r="C31" s="90"/>
      <c r="D31" s="107">
        <f>投入係数表!AK31</f>
        <v>4.0836653386454182E-2</v>
      </c>
      <c r="E31" s="110">
        <f t="shared" si="9"/>
        <v>4.0836653386454183</v>
      </c>
      <c r="F31" s="85">
        <f>分析係数表!C34</f>
        <v>0.47532743082063433</v>
      </c>
      <c r="G31" s="110">
        <f t="shared" si="0"/>
        <v>1.9410781537496022</v>
      </c>
      <c r="H31" s="110">
        <v>2.2324406580895042</v>
      </c>
      <c r="I31" s="110">
        <f t="shared" si="1"/>
        <v>2.2324406580895042</v>
      </c>
      <c r="J31" s="85">
        <f>分析係数表!G34</f>
        <v>0.42481134980523871</v>
      </c>
      <c r="K31" s="111">
        <f t="shared" si="2"/>
        <v>0.94836612932309772</v>
      </c>
      <c r="L31" s="79"/>
      <c r="M31" s="80"/>
      <c r="N31" s="81">
        <f>分析係数表!H34</f>
        <v>0.15685204896221394</v>
      </c>
      <c r="O31" s="82">
        <f t="shared" si="3"/>
        <v>5.3810916031213374</v>
      </c>
      <c r="P31" s="76">
        <f>分析係数表!C34</f>
        <v>0.47532743082063433</v>
      </c>
      <c r="Q31" s="82">
        <f t="shared" si="4"/>
        <v>2.5577804467221537</v>
      </c>
      <c r="R31" s="83">
        <v>2.8357860372474639</v>
      </c>
      <c r="S31" s="84">
        <f t="shared" si="5"/>
        <v>5.0682266953369677</v>
      </c>
      <c r="T31" s="85">
        <f>分析係数表!F34</f>
        <v>0.69928666893120972</v>
      </c>
      <c r="U31" s="86">
        <f t="shared" si="6"/>
        <v>3.5441433631704213</v>
      </c>
      <c r="V31" s="87">
        <f>分析係数表!D34</f>
        <v>0.17669785175285158</v>
      </c>
      <c r="W31" s="167">
        <f t="shared" si="7"/>
        <v>1</v>
      </c>
      <c r="X31" s="76">
        <f>分析係数表!E34</f>
        <v>0.12938371624217065</v>
      </c>
      <c r="Y31" s="166">
        <f t="shared" si="8"/>
        <v>1</v>
      </c>
    </row>
    <row r="32" spans="1:25" x14ac:dyDescent="0.2">
      <c r="A32" s="6" t="s">
        <v>20</v>
      </c>
      <c r="B32" s="5" t="s">
        <v>37</v>
      </c>
      <c r="C32" s="90"/>
      <c r="D32" s="107">
        <f>投入係数表!AK32</f>
        <v>2.7122280110327919E-2</v>
      </c>
      <c r="E32" s="110">
        <f t="shared" si="9"/>
        <v>2.7122280110327921</v>
      </c>
      <c r="F32" s="85">
        <f>分析係数表!C35</f>
        <v>0.95011559485855634</v>
      </c>
      <c r="G32" s="110">
        <f t="shared" si="0"/>
        <v>2.5769301300944605</v>
      </c>
      <c r="H32" s="110">
        <v>3.041860799355526</v>
      </c>
      <c r="I32" s="110">
        <f t="shared" si="1"/>
        <v>3.041860799355526</v>
      </c>
      <c r="J32" s="85">
        <f>分析係数表!G35</f>
        <v>0.31372249083859299</v>
      </c>
      <c r="K32" s="111">
        <f t="shared" si="2"/>
        <v>0.95430014675808916</v>
      </c>
      <c r="L32" s="79"/>
      <c r="M32" s="80"/>
      <c r="N32" s="81">
        <f>分析係数表!H35</f>
        <v>5.8597345271264437E-2</v>
      </c>
      <c r="O32" s="82">
        <f t="shared" si="3"/>
        <v>2.0102873038041325</v>
      </c>
      <c r="P32" s="76">
        <f>分析係数表!C35</f>
        <v>0.95011559485855634</v>
      </c>
      <c r="Q32" s="82">
        <f t="shared" si="4"/>
        <v>1.9100053174904668</v>
      </c>
      <c r="R32" s="83">
        <v>2.7028284095186859</v>
      </c>
      <c r="S32" s="84">
        <f t="shared" si="5"/>
        <v>5.7446892088742114</v>
      </c>
      <c r="T32" s="85">
        <f>分析係数表!F35</f>
        <v>0.64312744830705182</v>
      </c>
      <c r="U32" s="86">
        <f t="shared" si="6"/>
        <v>3.694567312220328</v>
      </c>
      <c r="V32" s="87">
        <f>分析係数表!D35</f>
        <v>5.0997944918495068E-2</v>
      </c>
      <c r="W32" s="167">
        <f t="shared" si="7"/>
        <v>0</v>
      </c>
      <c r="X32" s="76">
        <f>分析係数表!E35</f>
        <v>4.58369635339421E-2</v>
      </c>
      <c r="Y32" s="166">
        <f t="shared" si="8"/>
        <v>0</v>
      </c>
    </row>
    <row r="33" spans="1:25" x14ac:dyDescent="0.2">
      <c r="A33" s="6" t="s">
        <v>21</v>
      </c>
      <c r="B33" s="5" t="s">
        <v>38</v>
      </c>
      <c r="C33" s="90"/>
      <c r="D33" s="107">
        <f>投入係数表!AK33</f>
        <v>1.5476555317192768E-2</v>
      </c>
      <c r="E33" s="110">
        <f t="shared" si="9"/>
        <v>1.5476555317192768</v>
      </c>
      <c r="F33" s="85">
        <f>分析係数表!C36</f>
        <v>0.97036286861890209</v>
      </c>
      <c r="G33" s="110">
        <f t="shared" si="0"/>
        <v>1.5017874613930298</v>
      </c>
      <c r="H33" s="110">
        <v>1.80197526655967</v>
      </c>
      <c r="I33" s="110">
        <f t="shared" si="1"/>
        <v>1.80197526655967</v>
      </c>
      <c r="J33" s="85">
        <f>分析係数表!G36</f>
        <v>5.6132677862763138E-2</v>
      </c>
      <c r="K33" s="111">
        <f t="shared" si="2"/>
        <v>0.10114969715446069</v>
      </c>
      <c r="L33" s="79"/>
      <c r="M33" s="80"/>
      <c r="N33" s="81">
        <f>分析係数表!H36</f>
        <v>0.19400338102244624</v>
      </c>
      <c r="O33" s="82">
        <f t="shared" si="3"/>
        <v>6.6556348578431708</v>
      </c>
      <c r="P33" s="76">
        <f>分析係数表!C36</f>
        <v>0.97036286861890209</v>
      </c>
      <c r="Q33" s="82">
        <f t="shared" si="4"/>
        <v>6.4583809331366577</v>
      </c>
      <c r="R33" s="83">
        <v>6.8911206240077858</v>
      </c>
      <c r="S33" s="84">
        <f t="shared" si="5"/>
        <v>8.6930958905674558</v>
      </c>
      <c r="T33" s="85">
        <f>分析係数表!F36</f>
        <v>0.84161253999423258</v>
      </c>
      <c r="U33" s="86">
        <f t="shared" si="6"/>
        <v>7.3162185128739017</v>
      </c>
      <c r="V33" s="87">
        <f>分析係数表!D36</f>
        <v>1.6938329923238536E-2</v>
      </c>
      <c r="W33" s="167">
        <f t="shared" si="7"/>
        <v>0</v>
      </c>
      <c r="X33" s="76">
        <f>分析係数表!E36</f>
        <v>8.2700520439970889E-3</v>
      </c>
      <c r="Y33" s="166">
        <f t="shared" si="8"/>
        <v>0</v>
      </c>
    </row>
    <row r="34" spans="1:25" x14ac:dyDescent="0.2">
      <c r="A34" s="6" t="s">
        <v>22</v>
      </c>
      <c r="B34" s="5" t="s">
        <v>378</v>
      </c>
      <c r="C34" s="90"/>
      <c r="D34" s="107">
        <f>投入係数表!AK34</f>
        <v>2.6815813668403309E-2</v>
      </c>
      <c r="E34" s="110">
        <f t="shared" si="9"/>
        <v>2.681581366840331</v>
      </c>
      <c r="F34" s="85">
        <f>分析係数表!C37</f>
        <v>0.51412455642849397</v>
      </c>
      <c r="G34" s="110">
        <f t="shared" si="0"/>
        <v>1.3786668307536998</v>
      </c>
      <c r="H34" s="110">
        <v>1.7427808830810696</v>
      </c>
      <c r="I34" s="110">
        <f t="shared" si="1"/>
        <v>1.7427808830810696</v>
      </c>
      <c r="J34" s="85">
        <f>分析係数表!G37</f>
        <v>0.38383420760226361</v>
      </c>
      <c r="K34" s="111">
        <f t="shared" si="2"/>
        <v>0.66893891928179561</v>
      </c>
      <c r="L34" s="79"/>
      <c r="M34" s="80"/>
      <c r="N34" s="81">
        <f>分析係数表!H37</f>
        <v>4.7982343549447456E-2</v>
      </c>
      <c r="O34" s="82">
        <f t="shared" si="3"/>
        <v>1.6461205810210064</v>
      </c>
      <c r="P34" s="76">
        <f>分析係数表!C37</f>
        <v>0.51412455642849397</v>
      </c>
      <c r="Q34" s="82">
        <f t="shared" si="4"/>
        <v>0.84631101354523974</v>
      </c>
      <c r="R34" s="83">
        <v>1.1121922341811332</v>
      </c>
      <c r="S34" s="84">
        <f t="shared" si="5"/>
        <v>2.8549731172622028</v>
      </c>
      <c r="T34" s="85">
        <f>分析係数表!F37</f>
        <v>0.64874544561874981</v>
      </c>
      <c r="U34" s="86">
        <f t="shared" si="6"/>
        <v>1.852150807187819</v>
      </c>
      <c r="V34" s="87">
        <f>分析係数表!D37</f>
        <v>8.4854905811519679E-2</v>
      </c>
      <c r="W34" s="167">
        <f t="shared" si="7"/>
        <v>0</v>
      </c>
      <c r="X34" s="76">
        <f>分析係数表!E37</f>
        <v>7.6870203364428027E-2</v>
      </c>
      <c r="Y34" s="166">
        <f t="shared" si="8"/>
        <v>0</v>
      </c>
    </row>
    <row r="35" spans="1:25" x14ac:dyDescent="0.2">
      <c r="A35" s="6" t="s">
        <v>23</v>
      </c>
      <c r="B35" s="5" t="s">
        <v>194</v>
      </c>
      <c r="C35" s="90"/>
      <c r="D35" s="107">
        <f>投入係数表!AK35</f>
        <v>7.1636530799877418E-2</v>
      </c>
      <c r="E35" s="110">
        <f t="shared" si="9"/>
        <v>7.1636530799877418</v>
      </c>
      <c r="F35" s="85">
        <f>分析係数表!C38</f>
        <v>0.46043954090550876</v>
      </c>
      <c r="G35" s="110">
        <f t="shared" si="0"/>
        <v>3.2984291353558897</v>
      </c>
      <c r="H35" s="110">
        <v>3.9301095644752331</v>
      </c>
      <c r="I35" s="110">
        <f t="shared" si="1"/>
        <v>3.9301095644752331</v>
      </c>
      <c r="J35" s="85">
        <f>分析係数表!G38</f>
        <v>0.15768289971091839</v>
      </c>
      <c r="K35" s="111">
        <f t="shared" si="2"/>
        <v>0.61971107230806932</v>
      </c>
      <c r="L35" s="79"/>
      <c r="M35" s="80"/>
      <c r="N35" s="81">
        <f>分析係数表!H38</f>
        <v>4.3205084055974702E-2</v>
      </c>
      <c r="O35" s="82">
        <f t="shared" si="3"/>
        <v>1.4822281032603188</v>
      </c>
      <c r="P35" s="76">
        <f>分析係数表!C38</f>
        <v>0.46043954090550876</v>
      </c>
      <c r="Q35" s="82">
        <f t="shared" si="4"/>
        <v>0.6824764273824242</v>
      </c>
      <c r="R35" s="83">
        <v>1.0239058457651347</v>
      </c>
      <c r="S35" s="84">
        <f t="shared" si="5"/>
        <v>4.954015410240368</v>
      </c>
      <c r="T35" s="85">
        <f>分析係数表!F38</f>
        <v>0.51649988881476538</v>
      </c>
      <c r="U35" s="86">
        <f t="shared" si="6"/>
        <v>2.5587484085757843</v>
      </c>
      <c r="V35" s="87">
        <f>分析係数表!D38</f>
        <v>3.1020680453635756E-2</v>
      </c>
      <c r="W35" s="167">
        <f t="shared" si="7"/>
        <v>0</v>
      </c>
      <c r="X35" s="76">
        <f>分析係数表!E38</f>
        <v>3.396708917055815E-2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9.3182942478119091E-2</v>
      </c>
      <c r="I36" s="110">
        <f t="shared" si="1"/>
        <v>9.3182942478119091E-2</v>
      </c>
      <c r="J36" s="85">
        <f>分析係数表!G39</f>
        <v>0.35257837611217219</v>
      </c>
      <c r="K36" s="111">
        <f t="shared" si="2"/>
        <v>3.2854290540289176E-2</v>
      </c>
      <c r="L36" s="79"/>
      <c r="M36" s="80"/>
      <c r="N36" s="81">
        <f>分析係数表!H39</f>
        <v>3.7864320821463233E-3</v>
      </c>
      <c r="O36" s="82">
        <f t="shared" si="3"/>
        <v>0.12990036163273355</v>
      </c>
      <c r="P36" s="76">
        <f>分析係数表!C39</f>
        <v>1</v>
      </c>
      <c r="Q36" s="82">
        <f t="shared" si="4"/>
        <v>0.12990036163273355</v>
      </c>
      <c r="R36" s="83">
        <v>0.20370619917151256</v>
      </c>
      <c r="S36" s="84">
        <f t="shared" si="5"/>
        <v>0.29688914164963165</v>
      </c>
      <c r="T36" s="85">
        <f>分析係数表!F39</f>
        <v>0.70335864349932453</v>
      </c>
      <c r="U36" s="86">
        <f t="shared" si="6"/>
        <v>0.20881954394036373</v>
      </c>
      <c r="V36" s="87">
        <f>分析係数表!D39</f>
        <v>5.2871849815996644E-2</v>
      </c>
      <c r="W36" s="167">
        <f t="shared" si="7"/>
        <v>0</v>
      </c>
      <c r="X36" s="76">
        <f>分析係数表!E39</f>
        <v>6.683747146783435E-2</v>
      </c>
      <c r="Y36" s="166">
        <f t="shared" si="8"/>
        <v>0</v>
      </c>
    </row>
    <row r="37" spans="1:25" x14ac:dyDescent="0.2">
      <c r="A37" s="6" t="s">
        <v>25</v>
      </c>
      <c r="B37" s="5" t="s">
        <v>40</v>
      </c>
      <c r="C37" s="90"/>
      <c r="D37" s="107">
        <f>投入係数表!AK37</f>
        <v>0</v>
      </c>
      <c r="E37" s="110">
        <f t="shared" si="9"/>
        <v>0</v>
      </c>
      <c r="F37" s="85">
        <f>分析係数表!C40</f>
        <v>0.88524546011567695</v>
      </c>
      <c r="G37" s="110">
        <f t="shared" si="0"/>
        <v>0</v>
      </c>
      <c r="H37" s="110">
        <v>2.0533438952379388E-2</v>
      </c>
      <c r="I37" s="110">
        <f t="shared" si="1"/>
        <v>2.0533438952379388E-2</v>
      </c>
      <c r="J37" s="85">
        <f>分析係数表!G40</f>
        <v>0.51249383412021698</v>
      </c>
      <c r="K37" s="111">
        <f t="shared" si="2"/>
        <v>1.0523260856378324E-2</v>
      </c>
      <c r="L37" s="79"/>
      <c r="M37" s="80"/>
      <c r="N37" s="81">
        <f>分析係数表!H40</f>
        <v>3.2436684093541619E-2</v>
      </c>
      <c r="O37" s="82">
        <f t="shared" si="3"/>
        <v>1.1127987779802897</v>
      </c>
      <c r="P37" s="76">
        <f>分析係数表!C40</f>
        <v>0.88524546011567695</v>
      </c>
      <c r="Q37" s="82">
        <f t="shared" si="4"/>
        <v>0.98510006622932456</v>
      </c>
      <c r="R37" s="83">
        <v>0.99269738317827028</v>
      </c>
      <c r="S37" s="84">
        <f t="shared" si="5"/>
        <v>1.0132308221306496</v>
      </c>
      <c r="T37" s="85">
        <f>分析係数表!F40</f>
        <v>0.70839968994433089</v>
      </c>
      <c r="U37" s="86">
        <f t="shared" si="6"/>
        <v>0.71777240023939171</v>
      </c>
      <c r="V37" s="87">
        <f>分析係数表!D40</f>
        <v>9.1381861743358467E-2</v>
      </c>
      <c r="W37" s="167">
        <f t="shared" si="7"/>
        <v>0</v>
      </c>
      <c r="X37" s="76">
        <f>分析係数表!E40</f>
        <v>5.5943908110774432E-2</v>
      </c>
      <c r="Y37" s="166">
        <f t="shared" si="8"/>
        <v>0</v>
      </c>
    </row>
    <row r="38" spans="1:25" x14ac:dyDescent="0.2">
      <c r="A38" s="6" t="s">
        <v>26</v>
      </c>
      <c r="B38" s="5" t="s">
        <v>277</v>
      </c>
      <c r="C38" s="90"/>
      <c r="D38" s="107">
        <f>投入係数表!AK38</f>
        <v>0</v>
      </c>
      <c r="E38" s="110">
        <f t="shared" si="9"/>
        <v>0</v>
      </c>
      <c r="F38" s="85">
        <f>分析係数表!C41</f>
        <v>0.76732784646536523</v>
      </c>
      <c r="G38" s="110">
        <f t="shared" si="0"/>
        <v>0</v>
      </c>
      <c r="H38" s="110">
        <v>5.5028719217139537E-3</v>
      </c>
      <c r="I38" s="110">
        <f t="shared" si="1"/>
        <v>5.5028719217139537E-3</v>
      </c>
      <c r="J38" s="85">
        <f>分析係数表!G41</f>
        <v>0.44330293713737212</v>
      </c>
      <c r="K38" s="111">
        <f t="shared" si="2"/>
        <v>2.4394392855865712E-3</v>
      </c>
      <c r="L38" s="79"/>
      <c r="M38" s="80"/>
      <c r="N38" s="81">
        <f>分析係数表!H41</f>
        <v>5.3196318442225214E-2</v>
      </c>
      <c r="O38" s="82">
        <f t="shared" si="3"/>
        <v>1.8249953658902232</v>
      </c>
      <c r="P38" s="76">
        <f>分析係数表!C41</f>
        <v>0.76732784646536523</v>
      </c>
      <c r="Q38" s="82">
        <f t="shared" si="4"/>
        <v>1.4003697639178161</v>
      </c>
      <c r="R38" s="83">
        <v>1.4260390516430659</v>
      </c>
      <c r="S38" s="84">
        <f t="shared" si="5"/>
        <v>1.4315419235647799</v>
      </c>
      <c r="T38" s="85">
        <f>分析係数表!F41</f>
        <v>0.5479013319521201</v>
      </c>
      <c r="U38" s="86">
        <f t="shared" si="6"/>
        <v>0.78434372666644303</v>
      </c>
      <c r="V38" s="87">
        <f>分析係数表!D41</f>
        <v>0.13973379965121197</v>
      </c>
      <c r="W38" s="167">
        <f t="shared" si="7"/>
        <v>0</v>
      </c>
      <c r="X38" s="76">
        <f>分析係数表!E41</f>
        <v>0.13463978369439705</v>
      </c>
      <c r="Y38" s="166">
        <f t="shared" si="8"/>
        <v>0</v>
      </c>
    </row>
    <row r="39" spans="1:25" x14ac:dyDescent="0.2">
      <c r="A39" s="6" t="s">
        <v>51</v>
      </c>
      <c r="B39" s="5" t="s">
        <v>368</v>
      </c>
      <c r="C39" s="75">
        <f>最終需要_まとめ!C40</f>
        <v>100</v>
      </c>
      <c r="D39" s="107">
        <f>投入係数表!AK39</f>
        <v>0</v>
      </c>
      <c r="E39" s="110">
        <f t="shared" si="9"/>
        <v>0</v>
      </c>
      <c r="F39" s="85">
        <f>分析係数表!C42</f>
        <v>0.61896115066660296</v>
      </c>
      <c r="G39" s="110">
        <f>E39*F39</f>
        <v>0</v>
      </c>
      <c r="H39" s="110">
        <v>2.1141477016901347E-2</v>
      </c>
      <c r="I39" s="110">
        <f>C39+H39</f>
        <v>100.0211414770169</v>
      </c>
      <c r="J39" s="85">
        <f>分析係数表!G42</f>
        <v>0.48521299417713759</v>
      </c>
      <c r="K39" s="111">
        <f>I39*J39</f>
        <v>48.531557537078456</v>
      </c>
      <c r="L39" s="79"/>
      <c r="M39" s="80"/>
      <c r="N39" s="81">
        <f>分析係数表!H42</f>
        <v>1.2030804871176784E-2</v>
      </c>
      <c r="O39" s="82">
        <f t="shared" si="3"/>
        <v>0.41273839582852012</v>
      </c>
      <c r="P39" s="76">
        <f>分析係数表!C42</f>
        <v>0.61896115066660296</v>
      </c>
      <c r="Q39" s="82">
        <f>O39*P39</f>
        <v>0.25546903240630864</v>
      </c>
      <c r="R39" s="83">
        <v>0.2760025166942946</v>
      </c>
      <c r="S39" s="84">
        <f>I39+R39</f>
        <v>100.29714399371119</v>
      </c>
      <c r="T39" s="85">
        <f>分析係数表!F42</f>
        <v>0.55654305853509045</v>
      </c>
      <c r="U39" s="86">
        <f>S39*T39</f>
        <v>55.8196792805944</v>
      </c>
      <c r="V39" s="87">
        <f>分析係数表!D42</f>
        <v>0.22065583818571866</v>
      </c>
      <c r="W39" s="167">
        <f>ROUND(S39*V39,0)</f>
        <v>22</v>
      </c>
      <c r="X39" s="76">
        <f>分析係数表!E42</f>
        <v>0.18349678210235978</v>
      </c>
      <c r="Y39" s="166">
        <f>ROUND(S39*X39,0)</f>
        <v>18</v>
      </c>
    </row>
    <row r="40" spans="1:25" x14ac:dyDescent="0.2">
      <c r="A40" s="6" t="s">
        <v>195</v>
      </c>
      <c r="B40" s="5" t="s">
        <v>41</v>
      </c>
      <c r="C40" s="90"/>
      <c r="D40" s="107">
        <f>投入係数表!AK40</f>
        <v>7.9068342016549192E-2</v>
      </c>
      <c r="E40" s="110">
        <f t="shared" si="9"/>
        <v>7.9068342016549193</v>
      </c>
      <c r="F40" s="85">
        <f>分析係数表!C43</f>
        <v>0.5789580681381028</v>
      </c>
      <c r="G40" s="110">
        <f>E40*F40</f>
        <v>4.5777254544784105</v>
      </c>
      <c r="H40" s="110">
        <v>5.9378673295485944</v>
      </c>
      <c r="I40" s="110">
        <f>C40+H40</f>
        <v>5.9378673295485944</v>
      </c>
      <c r="J40" s="85">
        <f>分析係数表!G43</f>
        <v>0.34272082878953108</v>
      </c>
      <c r="K40" s="111">
        <f>I40*J40</f>
        <v>2.0350308124251741</v>
      </c>
      <c r="L40" s="79"/>
      <c r="M40" s="80"/>
      <c r="N40" s="81">
        <f>分析係数表!H43</f>
        <v>3.3445512318817892E-2</v>
      </c>
      <c r="O40" s="82">
        <f t="shared" si="3"/>
        <v>1.1474084444012476</v>
      </c>
      <c r="P40" s="76">
        <f>分析係数表!C43</f>
        <v>0.5789580681381028</v>
      </c>
      <c r="Q40" s="82">
        <f>O40*P40</f>
        <v>0.66430137633589204</v>
      </c>
      <c r="R40" s="83">
        <v>1.6065136448696189</v>
      </c>
      <c r="S40" s="84">
        <f>I40+R40</f>
        <v>7.5443809744182131</v>
      </c>
      <c r="T40" s="85">
        <f>分析係数表!F43</f>
        <v>0.5990685205379862</v>
      </c>
      <c r="U40" s="86">
        <f>S40*T40</f>
        <v>4.5196011487196497</v>
      </c>
      <c r="V40" s="87">
        <f>分析係数表!D43</f>
        <v>0.10839694656488549</v>
      </c>
      <c r="W40" s="167">
        <f>ROUND(S40*V40,0)</f>
        <v>1</v>
      </c>
      <c r="X40" s="76">
        <f>分析係数表!E43</f>
        <v>8.9508360596146849E-2</v>
      </c>
      <c r="Y40" s="166">
        <f>ROUND(S40*X40,0)</f>
        <v>1</v>
      </c>
    </row>
    <row r="41" spans="1:25" x14ac:dyDescent="0.2">
      <c r="A41" s="6" t="s">
        <v>341</v>
      </c>
      <c r="B41" s="5" t="s">
        <v>42</v>
      </c>
      <c r="C41" s="90"/>
      <c r="D41" s="107">
        <f>投入係数表!AK41</f>
        <v>2.7581979773214833E-3</v>
      </c>
      <c r="E41" s="110">
        <f t="shared" si="9"/>
        <v>0.27581979773214832</v>
      </c>
      <c r="F41" s="85">
        <f>分析係数表!C44</f>
        <v>0.63630612597919289</v>
      </c>
      <c r="G41" s="110">
        <f>E41*F41</f>
        <v>0.17550582696330788</v>
      </c>
      <c r="H41" s="110">
        <v>0.19827016755981866</v>
      </c>
      <c r="I41" s="110">
        <f>C41+H41</f>
        <v>0.19827016755981866</v>
      </c>
      <c r="J41" s="85">
        <f>分析係数表!G44</f>
        <v>0.27264053101016389</v>
      </c>
      <c r="K41" s="111">
        <f>I41*J41</f>
        <v>5.4056483766983132E-2</v>
      </c>
      <c r="L41" s="79"/>
      <c r="M41" s="80"/>
      <c r="N41" s="81">
        <f>分析係数表!H44</f>
        <v>0.11349043608928404</v>
      </c>
      <c r="O41" s="82">
        <f t="shared" si="3"/>
        <v>3.8934934973131585</v>
      </c>
      <c r="P41" s="76">
        <f>分析係数表!C44</f>
        <v>0.63630612597919289</v>
      </c>
      <c r="Q41" s="82">
        <f>O41*P41</f>
        <v>2.477453763800515</v>
      </c>
      <c r="R41" s="83">
        <v>2.5260660477281092</v>
      </c>
      <c r="S41" s="84">
        <f>I41+R41</f>
        <v>2.724336215287928</v>
      </c>
      <c r="T41" s="85">
        <f>分析係数表!F44</f>
        <v>0.52896909354905619</v>
      </c>
      <c r="U41" s="86">
        <f>S41*T41</f>
        <v>1.4410896583237216</v>
      </c>
      <c r="V41" s="87">
        <f>分析係数表!D44</f>
        <v>0.14712715204314458</v>
      </c>
      <c r="W41" s="167">
        <f>ROUND(S41*V41,0)</f>
        <v>0</v>
      </c>
      <c r="X41" s="76">
        <f>分析係数表!E44</f>
        <v>0.10673719145405518</v>
      </c>
      <c r="Y41" s="166">
        <f>ROUND(S41*X41,0)</f>
        <v>0</v>
      </c>
    </row>
    <row r="42" spans="1:25" x14ac:dyDescent="0.2">
      <c r="A42" s="6" t="s">
        <v>342</v>
      </c>
      <c r="B42" s="5" t="s">
        <v>279</v>
      </c>
      <c r="C42" s="90"/>
      <c r="D42" s="107">
        <f>投入係数表!AK42</f>
        <v>5.8994790070487279E-3</v>
      </c>
      <c r="E42" s="110">
        <f t="shared" si="9"/>
        <v>0.5899479007048728</v>
      </c>
      <c r="F42" s="85">
        <f>分析係数表!C45</f>
        <v>1</v>
      </c>
      <c r="G42" s="110">
        <f>E42*F42</f>
        <v>0.5899479007048728</v>
      </c>
      <c r="H42" s="110">
        <v>0.6416536031964879</v>
      </c>
      <c r="I42" s="110">
        <f>C42+H42</f>
        <v>0.6416536031964879</v>
      </c>
      <c r="J42" s="85">
        <f>分析係数表!G45</f>
        <v>0</v>
      </c>
      <c r="K42" s="111">
        <f>I42*J42</f>
        <v>0</v>
      </c>
      <c r="L42" s="79"/>
      <c r="M42" s="80"/>
      <c r="N42" s="81">
        <f>分析係数表!H45</f>
        <v>0</v>
      </c>
      <c r="O42" s="82">
        <f t="shared" si="3"/>
        <v>0</v>
      </c>
      <c r="P42" s="76">
        <f>分析係数表!C45</f>
        <v>1</v>
      </c>
      <c r="Q42" s="82">
        <f>O42*P42</f>
        <v>0</v>
      </c>
      <c r="R42" s="83">
        <v>4.8947545367701344E-2</v>
      </c>
      <c r="S42" s="84">
        <f>I42+R42</f>
        <v>0.69060114856418919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9.883542752068649E-3</v>
      </c>
      <c r="E43" s="110">
        <f t="shared" si="9"/>
        <v>0.98835427520686492</v>
      </c>
      <c r="F43" s="85">
        <f>分析係数表!C46</f>
        <v>0.4351527731358511</v>
      </c>
      <c r="G43" s="110">
        <f>E43*F43</f>
        <v>0.43008510369694142</v>
      </c>
      <c r="H43" s="110">
        <v>0.49144537180600012</v>
      </c>
      <c r="I43" s="110">
        <f>C43+H43</f>
        <v>0.49144537180600012</v>
      </c>
      <c r="J43" s="85">
        <f>分析係数表!G46</f>
        <v>9.2768120033880526E-3</v>
      </c>
      <c r="K43" s="111">
        <f>I43*J43</f>
        <v>4.5590463241794062E-3</v>
      </c>
      <c r="L43" s="79"/>
      <c r="M43" s="80"/>
      <c r="N43" s="81">
        <f>分析係数表!H46</f>
        <v>2.189916413611746E-2</v>
      </c>
      <c r="O43" s="82">
        <f t="shared" si="3"/>
        <v>0.7512902064583542</v>
      </c>
      <c r="P43" s="76">
        <f>分析係数表!C46</f>
        <v>0.4351527731358511</v>
      </c>
      <c r="Q43" s="82">
        <f>O43*P43</f>
        <v>0.32692601677015892</v>
      </c>
      <c r="R43" s="83">
        <v>0.38925082537735567</v>
      </c>
      <c r="S43" s="84">
        <f>I43+R43</f>
        <v>0.88069619718335579</v>
      </c>
      <c r="T43" s="85">
        <f>分析係数表!F46</f>
        <v>0.31347557778405194</v>
      </c>
      <c r="U43" s="86">
        <f>S43*T43</f>
        <v>0.27607674926426978</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108">
        <f>投入係数表!AK44</f>
        <v>0.40668096843395646</v>
      </c>
      <c r="E44" s="96">
        <f>SUM(E5:E43)</f>
        <v>40.668096843395645</v>
      </c>
      <c r="F44" s="98">
        <f>分析係数表!C47</f>
        <v>0.50215200620282352</v>
      </c>
      <c r="G44" s="96">
        <f>SUM(G5:G43)</f>
        <v>19.087249070265742</v>
      </c>
      <c r="H44" s="96">
        <f>SUM(H5:H43)</f>
        <v>23.733464866288323</v>
      </c>
      <c r="I44" s="96">
        <f>SUM(I5:I43)</f>
        <v>123.7334648662883</v>
      </c>
      <c r="J44" s="98">
        <f>分析係数表!G47</f>
        <v>0.20854392305328981</v>
      </c>
      <c r="K44" s="112">
        <f>SUM(K5:K43)</f>
        <v>54.686713513164342</v>
      </c>
      <c r="L44" s="94">
        <f>最終需要_まとめ!$L$33</f>
        <v>0.62733333333333341</v>
      </c>
      <c r="M44" s="91">
        <f>K44*L44</f>
        <v>34.306798277258437</v>
      </c>
      <c r="N44" s="95">
        <f>分析係数表!H47</f>
        <v>1</v>
      </c>
      <c r="O44" s="96">
        <f>SUM(O5:O43)</f>
        <v>34.30679827725843</v>
      </c>
      <c r="P44" s="92">
        <f>分析係数表!C47</f>
        <v>0.50215200620282352</v>
      </c>
      <c r="Q44" s="96">
        <f>SUM(Q5:Q43)</f>
        <v>20.616817130068082</v>
      </c>
      <c r="R44" s="91">
        <f>SUM(R5:R43)</f>
        <v>24.972776796939684</v>
      </c>
      <c r="S44" s="97">
        <f>SUM(S5:S43)</f>
        <v>148.70624166322798</v>
      </c>
      <c r="T44" s="98">
        <f>分析係数表!F47</f>
        <v>0.44541069554230517</v>
      </c>
      <c r="U44" s="99">
        <f>SUM(U5:U43)</f>
        <v>85.194938544178655</v>
      </c>
      <c r="V44" s="100">
        <f>分析係数表!D47</f>
        <v>5.4742347785855433E-2</v>
      </c>
      <c r="W44" s="164">
        <f>SUM(W5:W43)</f>
        <v>24</v>
      </c>
      <c r="X44" s="92">
        <f>分析係数表!E47</f>
        <v>4.5721861365849166E-2</v>
      </c>
      <c r="Y44" s="165">
        <f>SUM(Y5:Y43)</f>
        <v>20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287</v>
      </c>
      <c r="S2" s="3" t="s">
        <v>153</v>
      </c>
      <c r="U2" s="64" t="s">
        <v>210</v>
      </c>
      <c r="W2" s="3" t="s">
        <v>130</v>
      </c>
      <c r="Y2" s="3" t="s">
        <v>154</v>
      </c>
    </row>
    <row r="3" spans="1:25" ht="44" x14ac:dyDescent="0.2">
      <c r="B3" s="65"/>
      <c r="C3" s="66" t="s">
        <v>228</v>
      </c>
      <c r="D3" s="66" t="s">
        <v>229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9.0876045074518349E-6</v>
      </c>
      <c r="E5" s="110">
        <f>$C$40*D5</f>
        <v>9.0876045074518347E-4</v>
      </c>
      <c r="F5" s="85">
        <f>分析係数表!C8</f>
        <v>8.4659786601364306E-2</v>
      </c>
      <c r="G5" s="110">
        <f t="shared" ref="G5:G38" si="0">E5*F5</f>
        <v>7.6935465831846873E-5</v>
      </c>
      <c r="H5" s="110">
        <f t="array" ref="H5:H43">MMULT(逆行列係数!C5:AO43,'36'!G5:G43)</f>
        <v>6.1283389786322812E-4</v>
      </c>
      <c r="I5" s="110">
        <f t="shared" ref="I5:I38" si="1">C5+H5</f>
        <v>6.1283389786322812E-4</v>
      </c>
      <c r="J5" s="85">
        <f>分析係数表!G8</f>
        <v>0.11977611940298508</v>
      </c>
      <c r="K5" s="111">
        <f t="shared" ref="K5:K38" si="2">I5*J5</f>
        <v>7.3402866124662767E-5</v>
      </c>
      <c r="L5" s="79" t="s">
        <v>178</v>
      </c>
      <c r="M5" s="80" t="s">
        <v>178</v>
      </c>
      <c r="N5" s="81">
        <f>分析係数表!H8</f>
        <v>1.0788748708637261E-2</v>
      </c>
      <c r="O5" s="82">
        <f t="shared" ref="O5:O43" si="3">$M$44*N5</f>
        <v>0.27012132485254542</v>
      </c>
      <c r="P5" s="76">
        <f>分析係数表!C8</f>
        <v>8.4659786601364306E-2</v>
      </c>
      <c r="Q5" s="82">
        <f t="shared" ref="Q5:Q38" si="4">O5*P5</f>
        <v>2.2868413718494299E-2</v>
      </c>
      <c r="R5" s="83">
        <f t="array" ref="R5:R43">MMULT(逆行列係数!C5:AO43,'36'!Q5:Q43)</f>
        <v>2.9688502527610742E-2</v>
      </c>
      <c r="S5" s="84">
        <f t="shared" ref="S5:S38" si="5">I5+R5</f>
        <v>3.030133642547397E-2</v>
      </c>
      <c r="T5" s="85">
        <f>分析係数表!F8</f>
        <v>0.4513681592039801</v>
      </c>
      <c r="U5" s="86">
        <f t="shared" ref="U5:U38" si="6">S5*T5</f>
        <v>1.3677058443786696E-2</v>
      </c>
      <c r="V5" s="87">
        <f>分析係数表!D8</f>
        <v>0.27985074626865669</v>
      </c>
      <c r="W5" s="167">
        <f t="shared" ref="W5:W38" si="7">ROUND(S5*V5,0)</f>
        <v>0</v>
      </c>
      <c r="X5" s="76">
        <f>分析係数表!E8</f>
        <v>0.11442786069651742</v>
      </c>
      <c r="Y5" s="166">
        <f t="shared" ref="Y5:Y38" si="8">ROUND(S5*X5,0)</f>
        <v>0</v>
      </c>
    </row>
    <row r="6" spans="1:25" x14ac:dyDescent="0.2">
      <c r="A6" s="6" t="s">
        <v>220</v>
      </c>
      <c r="B6" s="5" t="s">
        <v>266</v>
      </c>
      <c r="C6" s="90"/>
      <c r="D6" s="107">
        <f>投入係数表!AL6</f>
        <v>0</v>
      </c>
      <c r="E6" s="110">
        <f t="shared" ref="E6:E43" si="9">$C$40*D6</f>
        <v>0</v>
      </c>
      <c r="F6" s="85">
        <f>分析係数表!C9</f>
        <v>0.31916038751345532</v>
      </c>
      <c r="G6" s="110">
        <f t="shared" si="0"/>
        <v>0</v>
      </c>
      <c r="H6" s="110">
        <v>3.4120217232175835E-4</v>
      </c>
      <c r="I6" s="110">
        <f t="shared" si="1"/>
        <v>3.4120217232175835E-4</v>
      </c>
      <c r="J6" s="85">
        <f>分析係数表!G9</f>
        <v>0.24726134585289514</v>
      </c>
      <c r="K6" s="111">
        <f t="shared" si="2"/>
        <v>8.4366108336209414E-5</v>
      </c>
      <c r="L6" s="79"/>
      <c r="M6" s="80"/>
      <c r="N6" s="81">
        <f>分析係数表!H9</f>
        <v>5.7211282597126128E-4</v>
      </c>
      <c r="O6" s="82">
        <f t="shared" si="3"/>
        <v>1.4324170363961601E-2</v>
      </c>
      <c r="P6" s="76">
        <f>分析係数表!C9</f>
        <v>0.31916038751345532</v>
      </c>
      <c r="Q6" s="82">
        <f t="shared" si="4"/>
        <v>4.5717077641707366E-3</v>
      </c>
      <c r="R6" s="83">
        <v>5.5565114801562447E-3</v>
      </c>
      <c r="S6" s="84">
        <f t="shared" si="5"/>
        <v>5.8977136524780028E-3</v>
      </c>
      <c r="T6" s="85">
        <f>分析係数表!F9</f>
        <v>0.67449139280125192</v>
      </c>
      <c r="U6" s="86">
        <f t="shared" si="6"/>
        <v>3.9779570958028464E-3</v>
      </c>
      <c r="V6" s="87">
        <f>分析係数表!D9</f>
        <v>0.15336463223787167</v>
      </c>
      <c r="W6" s="167">
        <f t="shared" si="7"/>
        <v>0</v>
      </c>
      <c r="X6" s="76">
        <f>分析係数表!E9</f>
        <v>8.7636932707355245E-2</v>
      </c>
      <c r="Y6" s="166">
        <f t="shared" si="8"/>
        <v>0</v>
      </c>
    </row>
    <row r="7" spans="1:25" x14ac:dyDescent="0.2">
      <c r="A7" s="6" t="s">
        <v>221</v>
      </c>
      <c r="B7" s="5" t="s">
        <v>267</v>
      </c>
      <c r="C7" s="90"/>
      <c r="D7" s="107">
        <f>投入係数表!AL7</f>
        <v>0</v>
      </c>
      <c r="E7" s="110">
        <f t="shared" si="9"/>
        <v>0</v>
      </c>
      <c r="F7" s="85">
        <f>分析係数表!C10</f>
        <v>0.62166360683519284</v>
      </c>
      <c r="G7" s="110">
        <f t="shared" si="0"/>
        <v>0</v>
      </c>
      <c r="H7" s="110">
        <v>1.1608882259240142E-3</v>
      </c>
      <c r="I7" s="110">
        <f t="shared" si="1"/>
        <v>1.1608882259240142E-3</v>
      </c>
      <c r="J7" s="85">
        <f>分析係数表!G10</f>
        <v>0.1793598233995585</v>
      </c>
      <c r="K7" s="111">
        <f t="shared" si="2"/>
        <v>2.0821670718835795E-4</v>
      </c>
      <c r="L7" s="79"/>
      <c r="M7" s="80"/>
      <c r="N7" s="81">
        <f>分析係数表!H10</f>
        <v>1.0737876843126819E-3</v>
      </c>
      <c r="O7" s="82">
        <f t="shared" si="3"/>
        <v>2.6884762981334225E-2</v>
      </c>
      <c r="P7" s="76">
        <f>分析係数表!C10</f>
        <v>0.62166360683519284</v>
      </c>
      <c r="Q7" s="82">
        <f t="shared" si="4"/>
        <v>1.6713278723885505E-2</v>
      </c>
      <c r="R7" s="83">
        <v>2.6426934704762251E-2</v>
      </c>
      <c r="S7" s="84">
        <f t="shared" si="5"/>
        <v>2.7587822930686266E-2</v>
      </c>
      <c r="T7" s="85">
        <f>分析係数表!F10</f>
        <v>0.51894775570272256</v>
      </c>
      <c r="U7" s="86">
        <f t="shared" si="6"/>
        <v>1.4316638794603744E-2</v>
      </c>
      <c r="V7" s="87">
        <f>分析係数表!D10</f>
        <v>0.10375275938189846</v>
      </c>
      <c r="W7" s="167">
        <f t="shared" si="7"/>
        <v>0</v>
      </c>
      <c r="X7" s="76">
        <f>分析係数表!E10</f>
        <v>7.5423105224429726E-3</v>
      </c>
      <c r="Y7" s="166">
        <f t="shared" si="8"/>
        <v>0</v>
      </c>
    </row>
    <row r="8" spans="1:25" x14ac:dyDescent="0.2">
      <c r="A8" s="6" t="s">
        <v>222</v>
      </c>
      <c r="B8" s="5" t="s">
        <v>27</v>
      </c>
      <c r="C8" s="90"/>
      <c r="D8" s="107">
        <f>投入係数表!AL8</f>
        <v>9.0876045074518349E-6</v>
      </c>
      <c r="E8" s="110">
        <f t="shared" si="9"/>
        <v>9.0876045074518347E-4</v>
      </c>
      <c r="F8" s="85">
        <f>分析係数表!C11</f>
        <v>1.1338376983330734E-2</v>
      </c>
      <c r="G8" s="110">
        <f t="shared" si="0"/>
        <v>1.0303868578090451E-5</v>
      </c>
      <c r="H8" s="110">
        <v>3.4755856584638054E-3</v>
      </c>
      <c r="I8" s="110">
        <f t="shared" si="1"/>
        <v>3.4755856584638054E-3</v>
      </c>
      <c r="J8" s="85">
        <f>分析係数表!G11</f>
        <v>0.33809183916250296</v>
      </c>
      <c r="K8" s="111">
        <f t="shared" si="2"/>
        <v>1.1750671474368469E-3</v>
      </c>
      <c r="L8" s="79"/>
      <c r="M8" s="80"/>
      <c r="N8" s="81">
        <f>分析係数表!H11</f>
        <v>-1.9566102119400181E-5</v>
      </c>
      <c r="O8" s="82">
        <f t="shared" si="3"/>
        <v>-4.8988270738582773E-4</v>
      </c>
      <c r="P8" s="76">
        <f>分析係数表!C11</f>
        <v>1.1338376983330734E-2</v>
      </c>
      <c r="Q8" s="82">
        <f t="shared" si="4"/>
        <v>-5.5544748139552142E-6</v>
      </c>
      <c r="R8" s="83">
        <v>3.7558654901554901E-3</v>
      </c>
      <c r="S8" s="84">
        <f t="shared" si="5"/>
        <v>7.2314511486192955E-3</v>
      </c>
      <c r="T8" s="85">
        <f>分析係数表!F11</f>
        <v>0.55864858434451581</v>
      </c>
      <c r="U8" s="86">
        <f t="shared" si="6"/>
        <v>4.0398399469326919E-3</v>
      </c>
      <c r="V8" s="87">
        <f>分析係数表!D11</f>
        <v>2.8313109683559361E-2</v>
      </c>
      <c r="W8" s="167">
        <f t="shared" si="7"/>
        <v>0</v>
      </c>
      <c r="X8" s="76">
        <f>分析係数表!E11</f>
        <v>1.8320247442303116E-2</v>
      </c>
      <c r="Y8" s="166">
        <f t="shared" si="8"/>
        <v>0</v>
      </c>
    </row>
    <row r="9" spans="1:25" x14ac:dyDescent="0.2">
      <c r="A9" s="6" t="s">
        <v>223</v>
      </c>
      <c r="B9" s="5" t="s">
        <v>191</v>
      </c>
      <c r="C9" s="90"/>
      <c r="D9" s="107">
        <f>投入係数表!AL9</f>
        <v>4.5438022537259174E-6</v>
      </c>
      <c r="E9" s="110">
        <f t="shared" si="9"/>
        <v>4.5438022537259173E-4</v>
      </c>
      <c r="F9" s="85">
        <f>分析係数表!C12</f>
        <v>8.477574226152873E-2</v>
      </c>
      <c r="G9" s="110">
        <f t="shared" si="0"/>
        <v>3.8520420874922177E-5</v>
      </c>
      <c r="H9" s="110">
        <v>1.3966309138315292E-3</v>
      </c>
      <c r="I9" s="110">
        <f t="shared" si="1"/>
        <v>1.3966309138315292E-3</v>
      </c>
      <c r="J9" s="85">
        <f>分析係数表!G12</f>
        <v>0.1365084958708076</v>
      </c>
      <c r="K9" s="111">
        <f t="shared" si="2"/>
        <v>1.9065198533381355E-4</v>
      </c>
      <c r="L9" s="79"/>
      <c r="M9" s="80"/>
      <c r="N9" s="81">
        <f>分析係数表!H12</f>
        <v>8.9702751776602072E-2</v>
      </c>
      <c r="O9" s="82">
        <f t="shared" si="3"/>
        <v>2.2459162602810658</v>
      </c>
      <c r="P9" s="76">
        <f>分析係数表!C12</f>
        <v>8.477574226152873E-2</v>
      </c>
      <c r="Q9" s="82">
        <f t="shared" si="4"/>
        <v>0.19039921802256413</v>
      </c>
      <c r="R9" s="83">
        <v>0.21601230317946157</v>
      </c>
      <c r="S9" s="84">
        <f t="shared" si="5"/>
        <v>0.21740893409329309</v>
      </c>
      <c r="T9" s="85">
        <f>分析係数表!F12</f>
        <v>0.34033278686012841</v>
      </c>
      <c r="U9" s="86">
        <f t="shared" si="6"/>
        <v>7.3991388428260418E-2</v>
      </c>
      <c r="V9" s="87">
        <f>分析係数表!D12</f>
        <v>4.8339896119018802E-2</v>
      </c>
      <c r="W9" s="167">
        <f t="shared" si="7"/>
        <v>0</v>
      </c>
      <c r="X9" s="76">
        <f>分析係数表!E12</f>
        <v>5.0155515038227586E-2</v>
      </c>
      <c r="Y9" s="166">
        <f t="shared" si="8"/>
        <v>0</v>
      </c>
    </row>
    <row r="10" spans="1:25" x14ac:dyDescent="0.2">
      <c r="A10" s="6" t="s">
        <v>224</v>
      </c>
      <c r="B10" s="5" t="s">
        <v>28</v>
      </c>
      <c r="C10" s="90"/>
      <c r="D10" s="107">
        <f>投入係数表!AL10</f>
        <v>2.0356234096692112E-3</v>
      </c>
      <c r="E10" s="110">
        <f t="shared" si="9"/>
        <v>0.20356234096692111</v>
      </c>
      <c r="F10" s="85">
        <f>分析係数表!C13</f>
        <v>0</v>
      </c>
      <c r="G10" s="110">
        <f t="shared" si="0"/>
        <v>0</v>
      </c>
      <c r="H10" s="110">
        <v>0</v>
      </c>
      <c r="I10" s="110">
        <f t="shared" si="1"/>
        <v>0</v>
      </c>
      <c r="J10" s="85">
        <f>分析係数表!G13</f>
        <v>0.24491255961844197</v>
      </c>
      <c r="K10" s="111">
        <f t="shared" si="2"/>
        <v>0</v>
      </c>
      <c r="L10" s="79"/>
      <c r="M10" s="80"/>
      <c r="N10" s="81">
        <f>分析係数表!H13</f>
        <v>1.4239426478414675E-2</v>
      </c>
      <c r="O10" s="82">
        <f t="shared" si="3"/>
        <v>0.35651703912710997</v>
      </c>
      <c r="P10" s="76">
        <f>分析係数表!C13</f>
        <v>0</v>
      </c>
      <c r="Q10" s="82">
        <f t="shared" si="4"/>
        <v>0</v>
      </c>
      <c r="R10" s="83">
        <v>0</v>
      </c>
      <c r="S10" s="84">
        <f t="shared" si="5"/>
        <v>0</v>
      </c>
      <c r="T10" s="85">
        <f>分析係数表!F13</f>
        <v>0.38322734499205086</v>
      </c>
      <c r="U10" s="86">
        <f t="shared" si="6"/>
        <v>0</v>
      </c>
      <c r="V10" s="87">
        <f>分析係数表!D13</f>
        <v>0.15429252782193958</v>
      </c>
      <c r="W10" s="167">
        <f t="shared" si="7"/>
        <v>0</v>
      </c>
      <c r="X10" s="76">
        <f>分析係数表!E13</f>
        <v>0.15087440381558029</v>
      </c>
      <c r="Y10" s="166">
        <f t="shared" si="8"/>
        <v>0</v>
      </c>
    </row>
    <row r="11" spans="1:25" x14ac:dyDescent="0.2">
      <c r="A11" s="6" t="s">
        <v>225</v>
      </c>
      <c r="B11" s="5" t="s">
        <v>268</v>
      </c>
      <c r="C11" s="90"/>
      <c r="D11" s="107">
        <f>投入係数表!AL11</f>
        <v>3.3351508542348238E-3</v>
      </c>
      <c r="E11" s="110">
        <f t="shared" si="9"/>
        <v>0.3335150854234824</v>
      </c>
      <c r="F11" s="85">
        <f>分析係数表!C14</f>
        <v>0.10751143043762246</v>
      </c>
      <c r="G11" s="110">
        <f t="shared" si="0"/>
        <v>3.5856683906404438E-2</v>
      </c>
      <c r="H11" s="110">
        <v>6.4113528738823533E-2</v>
      </c>
      <c r="I11" s="110">
        <f t="shared" si="1"/>
        <v>6.4113528738823533E-2</v>
      </c>
      <c r="J11" s="85">
        <f>分析係数表!G14</f>
        <v>0.16229985443959244</v>
      </c>
      <c r="K11" s="111">
        <f t="shared" si="2"/>
        <v>1.0405616381919686E-2</v>
      </c>
      <c r="L11" s="79"/>
      <c r="M11" s="80"/>
      <c r="N11" s="81">
        <f>分析係数表!H14</f>
        <v>1.1512694487055067E-3</v>
      </c>
      <c r="O11" s="82">
        <f t="shared" si="3"/>
        <v>2.8824698502582104E-2</v>
      </c>
      <c r="P11" s="76">
        <f>分析係数表!C14</f>
        <v>0.10751143043762246</v>
      </c>
      <c r="Q11" s="82">
        <f t="shared" si="4"/>
        <v>3.0989845679457962E-3</v>
      </c>
      <c r="R11" s="83">
        <v>1.8357992875043257E-2</v>
      </c>
      <c r="S11" s="84">
        <f t="shared" si="5"/>
        <v>8.2471521613866783E-2</v>
      </c>
      <c r="T11" s="85">
        <f>分析係数表!F14</f>
        <v>0.30163027656477437</v>
      </c>
      <c r="U11" s="86">
        <f t="shared" si="6"/>
        <v>2.4875907873108404E-2</v>
      </c>
      <c r="V11" s="87">
        <f>分析係数表!D14</f>
        <v>4.9606986899563318E-2</v>
      </c>
      <c r="W11" s="167">
        <f t="shared" si="7"/>
        <v>0</v>
      </c>
      <c r="X11" s="76">
        <f>分析係数表!E14</f>
        <v>4.2823871906841338E-2</v>
      </c>
      <c r="Y11" s="166">
        <f t="shared" si="8"/>
        <v>0</v>
      </c>
    </row>
    <row r="12" spans="1:25" x14ac:dyDescent="0.2">
      <c r="A12" s="6" t="s">
        <v>226</v>
      </c>
      <c r="B12" s="5" t="s">
        <v>29</v>
      </c>
      <c r="C12" s="90"/>
      <c r="D12" s="107">
        <f>投入係数表!AL12</f>
        <v>4.5438022537259174E-3</v>
      </c>
      <c r="E12" s="110">
        <f t="shared" si="9"/>
        <v>0.45438022537259176</v>
      </c>
      <c r="F12" s="85">
        <f>分析係数表!C15</f>
        <v>0</v>
      </c>
      <c r="G12" s="110">
        <f t="shared" si="0"/>
        <v>0</v>
      </c>
      <c r="H12" s="110">
        <v>0</v>
      </c>
      <c r="I12" s="110">
        <f t="shared" si="1"/>
        <v>0</v>
      </c>
      <c r="J12" s="85">
        <f>分析係数表!G15</f>
        <v>9.5606550833438886E-2</v>
      </c>
      <c r="K12" s="111">
        <f t="shared" si="2"/>
        <v>0</v>
      </c>
      <c r="L12" s="79"/>
      <c r="M12" s="80"/>
      <c r="N12" s="81">
        <f>分析係数表!H15</f>
        <v>8.2240240428262841E-3</v>
      </c>
      <c r="O12" s="82">
        <f t="shared" si="3"/>
        <v>0.20590749956841109</v>
      </c>
      <c r="P12" s="76">
        <f>分析係数表!C15</f>
        <v>0</v>
      </c>
      <c r="Q12" s="82">
        <f t="shared" si="4"/>
        <v>0</v>
      </c>
      <c r="R12" s="83">
        <v>0</v>
      </c>
      <c r="S12" s="84">
        <f t="shared" si="5"/>
        <v>0</v>
      </c>
      <c r="T12" s="85">
        <f>分析係数表!F15</f>
        <v>0.30369184830376095</v>
      </c>
      <c r="U12" s="86">
        <f t="shared" si="6"/>
        <v>0</v>
      </c>
      <c r="V12" s="87">
        <f>分析係数表!D15</f>
        <v>1.6461521337800857E-2</v>
      </c>
      <c r="W12" s="167">
        <f t="shared" si="7"/>
        <v>0</v>
      </c>
      <c r="X12" s="76">
        <f>分析係数表!E15</f>
        <v>1.4956994323480985E-2</v>
      </c>
      <c r="Y12" s="166">
        <f t="shared" si="8"/>
        <v>0</v>
      </c>
    </row>
    <row r="13" spans="1:25" x14ac:dyDescent="0.2">
      <c r="A13" s="6" t="s">
        <v>227</v>
      </c>
      <c r="B13" s="5" t="s">
        <v>30</v>
      </c>
      <c r="C13" s="90"/>
      <c r="D13" s="107">
        <f>投入係数表!AL13</f>
        <v>2.3945837877135589E-3</v>
      </c>
      <c r="E13" s="110">
        <f t="shared" si="9"/>
        <v>0.2394583787713559</v>
      </c>
      <c r="F13" s="85">
        <f>分析係数表!C16</f>
        <v>7.3204631810756426E-2</v>
      </c>
      <c r="G13" s="110">
        <f t="shared" si="0"/>
        <v>1.7529462451957762E-2</v>
      </c>
      <c r="H13" s="110">
        <v>2.5506993549443434E-2</v>
      </c>
      <c r="I13" s="110">
        <f t="shared" si="1"/>
        <v>2.5506993549443434E-2</v>
      </c>
      <c r="J13" s="85">
        <f>分析係数表!G16</f>
        <v>3.3405954974582423E-2</v>
      </c>
      <c r="K13" s="111">
        <f t="shared" si="2"/>
        <v>8.5208547804967161E-4</v>
      </c>
      <c r="L13" s="79"/>
      <c r="M13" s="80"/>
      <c r="N13" s="81">
        <f>分析係数表!H16</f>
        <v>1.6620229784303289E-2</v>
      </c>
      <c r="O13" s="82">
        <f t="shared" si="3"/>
        <v>0.41612596696181747</v>
      </c>
      <c r="P13" s="76">
        <f>分析係数表!C16</f>
        <v>7.3204631810756426E-2</v>
      </c>
      <c r="Q13" s="82">
        <f t="shared" si="4"/>
        <v>3.0462348198334842E-2</v>
      </c>
      <c r="R13" s="83">
        <v>3.8895540316536331E-2</v>
      </c>
      <c r="S13" s="84">
        <f t="shared" si="5"/>
        <v>6.4402533865979772E-2</v>
      </c>
      <c r="T13" s="85">
        <f>分析係数表!F16</f>
        <v>0.2888106809675437</v>
      </c>
      <c r="U13" s="86">
        <f t="shared" si="6"/>
        <v>1.8600139661868912E-2</v>
      </c>
      <c r="V13" s="87">
        <f>分析係数表!D16</f>
        <v>4.6366124797497348E-3</v>
      </c>
      <c r="W13" s="167">
        <f t="shared" si="7"/>
        <v>0</v>
      </c>
      <c r="X13" s="76">
        <f>分析係数表!E16</f>
        <v>3.9662588682196527E-3</v>
      </c>
      <c r="Y13" s="166">
        <f t="shared" si="8"/>
        <v>0</v>
      </c>
    </row>
    <row r="14" spans="1:25" x14ac:dyDescent="0.2">
      <c r="A14" s="6" t="s">
        <v>2</v>
      </c>
      <c r="B14" s="5" t="s">
        <v>365</v>
      </c>
      <c r="C14" s="90"/>
      <c r="D14" s="107">
        <f>投入係数表!AL14</f>
        <v>1.415848782260996E-2</v>
      </c>
      <c r="E14" s="110">
        <f t="shared" si="9"/>
        <v>1.415848782260996</v>
      </c>
      <c r="F14" s="85">
        <f>分析係数表!C17</f>
        <v>9.4677137870855188E-2</v>
      </c>
      <c r="G14" s="110">
        <f t="shared" si="0"/>
        <v>0.13404851036240675</v>
      </c>
      <c r="H14" s="110">
        <v>0.16378977243815318</v>
      </c>
      <c r="I14" s="110">
        <f t="shared" si="1"/>
        <v>0.16378977243815318</v>
      </c>
      <c r="J14" s="85">
        <f>分析係数表!G17</f>
        <v>0.22277835489659081</v>
      </c>
      <c r="K14" s="111">
        <f t="shared" si="2"/>
        <v>3.6488816052658739E-2</v>
      </c>
      <c r="L14" s="79"/>
      <c r="M14" s="80"/>
      <c r="N14" s="81">
        <f>分析係数表!H17</f>
        <v>2.9857871834204678E-3</v>
      </c>
      <c r="O14" s="82">
        <f t="shared" si="3"/>
        <v>7.4756101147077314E-2</v>
      </c>
      <c r="P14" s="76">
        <f>分析係数表!C17</f>
        <v>9.4677137870855188E-2</v>
      </c>
      <c r="Q14" s="82">
        <f t="shared" si="4"/>
        <v>7.0776936949894344E-3</v>
      </c>
      <c r="R14" s="83">
        <v>1.6835343418159527E-2</v>
      </c>
      <c r="S14" s="84">
        <f t="shared" si="5"/>
        <v>0.18062511585631272</v>
      </c>
      <c r="T14" s="85">
        <f>分析係数表!F17</f>
        <v>0.35642648030975543</v>
      </c>
      <c r="U14" s="86">
        <f t="shared" si="6"/>
        <v>6.437957430020734E-2</v>
      </c>
      <c r="V14" s="87">
        <f>分析係数表!D17</f>
        <v>4.0948153744451793E-2</v>
      </c>
      <c r="W14" s="167">
        <f t="shared" si="7"/>
        <v>0</v>
      </c>
      <c r="X14" s="76">
        <f>分析係数表!E17</f>
        <v>3.8719425819246388E-2</v>
      </c>
      <c r="Y14" s="166">
        <f t="shared" si="8"/>
        <v>0</v>
      </c>
    </row>
    <row r="15" spans="1:25" x14ac:dyDescent="0.2">
      <c r="A15" s="6" t="s">
        <v>3</v>
      </c>
      <c r="B15" s="5" t="s">
        <v>31</v>
      </c>
      <c r="C15" s="90"/>
      <c r="D15" s="107">
        <f>投入係数表!AL15</f>
        <v>1.0677935296255906E-3</v>
      </c>
      <c r="E15" s="110">
        <f t="shared" si="9"/>
        <v>0.10677935296255905</v>
      </c>
      <c r="F15" s="85">
        <f>分析係数表!C18</f>
        <v>9.0734209682590605E-2</v>
      </c>
      <c r="G15" s="110">
        <f t="shared" si="0"/>
        <v>9.6885402014761854E-3</v>
      </c>
      <c r="H15" s="110">
        <v>1.490450387815411E-2</v>
      </c>
      <c r="I15" s="110">
        <f t="shared" si="1"/>
        <v>1.490450387815411E-2</v>
      </c>
      <c r="J15" s="85">
        <f>分析係数表!G18</f>
        <v>0.21565293431791682</v>
      </c>
      <c r="K15" s="111">
        <f t="shared" si="2"/>
        <v>3.2141999958767049E-3</v>
      </c>
      <c r="L15" s="79"/>
      <c r="M15" s="80"/>
      <c r="N15" s="81">
        <f>分析係数表!H18</f>
        <v>4.3984597564411608E-4</v>
      </c>
      <c r="O15" s="82">
        <f t="shared" si="3"/>
        <v>1.1012563262033407E-2</v>
      </c>
      <c r="P15" s="76">
        <f>分析係数表!C18</f>
        <v>9.0734209682590605E-2</v>
      </c>
      <c r="Q15" s="82">
        <f t="shared" si="4"/>
        <v>9.992162241601332E-4</v>
      </c>
      <c r="R15" s="83">
        <v>2.8910121835838318E-3</v>
      </c>
      <c r="S15" s="84">
        <f t="shared" si="5"/>
        <v>1.7795516061737942E-2</v>
      </c>
      <c r="T15" s="85">
        <f>分析係数表!F18</f>
        <v>0.45924018655266224</v>
      </c>
      <c r="U15" s="86">
        <f t="shared" si="6"/>
        <v>8.1724161159934302E-3</v>
      </c>
      <c r="V15" s="87">
        <f>分析係数表!D18</f>
        <v>6.0775359502526237E-2</v>
      </c>
      <c r="W15" s="167">
        <f t="shared" si="7"/>
        <v>0</v>
      </c>
      <c r="X15" s="76">
        <f>分析係数表!E18</f>
        <v>6.0046638165565484E-2</v>
      </c>
      <c r="Y15" s="166">
        <f t="shared" si="8"/>
        <v>0</v>
      </c>
    </row>
    <row r="16" spans="1:25" x14ac:dyDescent="0.2">
      <c r="A16" s="6" t="s">
        <v>4</v>
      </c>
      <c r="B16" s="5" t="s">
        <v>32</v>
      </c>
      <c r="C16" s="90"/>
      <c r="D16" s="107">
        <f>投入係数表!AL16</f>
        <v>1.8629589240276264E-4</v>
      </c>
      <c r="E16" s="110">
        <f t="shared" si="9"/>
        <v>1.8629589240276263E-2</v>
      </c>
      <c r="F16" s="85">
        <f>分析係数表!C19</f>
        <v>0.38367313932924796</v>
      </c>
      <c r="G16" s="110">
        <f t="shared" si="0"/>
        <v>7.147672988231173E-3</v>
      </c>
      <c r="H16" s="110">
        <v>6.1230217962925125E-2</v>
      </c>
      <c r="I16" s="110">
        <f t="shared" si="1"/>
        <v>6.1230217962925125E-2</v>
      </c>
      <c r="J16" s="85">
        <f>分析係数表!G19</f>
        <v>5.766363928853338E-2</v>
      </c>
      <c r="K16" s="111">
        <f t="shared" si="2"/>
        <v>3.5307572021723915E-3</v>
      </c>
      <c r="L16" s="79"/>
      <c r="M16" s="80"/>
      <c r="N16" s="81">
        <f>分析係数表!H19</f>
        <v>-1.1191810412296904E-4</v>
      </c>
      <c r="O16" s="82">
        <f t="shared" si="3"/>
        <v>-2.8021290862469345E-3</v>
      </c>
      <c r="P16" s="76">
        <f>分析係数表!C19</f>
        <v>0.38367313932924796</v>
      </c>
      <c r="Q16" s="82">
        <f t="shared" si="4"/>
        <v>-1.0751016633261583E-3</v>
      </c>
      <c r="R16" s="83">
        <v>9.5965476564832831E-3</v>
      </c>
      <c r="S16" s="84">
        <f t="shared" si="5"/>
        <v>7.0826765619408413E-2</v>
      </c>
      <c r="T16" s="85">
        <f>分析係数表!F19</f>
        <v>0.24005843022564122</v>
      </c>
      <c r="U16" s="86">
        <f t="shared" si="6"/>
        <v>1.7002562172554598E-2</v>
      </c>
      <c r="V16" s="87">
        <f>分析係数表!D19</f>
        <v>6.7037511004807461E-3</v>
      </c>
      <c r="W16" s="167">
        <f t="shared" si="7"/>
        <v>0</v>
      </c>
      <c r="X16" s="76">
        <f>分析係数表!E19</f>
        <v>7.5624105778571375E-3</v>
      </c>
      <c r="Y16" s="166">
        <f t="shared" si="8"/>
        <v>0</v>
      </c>
    </row>
    <row r="17" spans="1:25" x14ac:dyDescent="0.2">
      <c r="A17" s="6" t="s">
        <v>5</v>
      </c>
      <c r="B17" s="5" t="s">
        <v>33</v>
      </c>
      <c r="C17" s="90"/>
      <c r="D17" s="107">
        <f>投入係数表!AL17</f>
        <v>5.7251908396946567E-4</v>
      </c>
      <c r="E17" s="110">
        <f t="shared" si="9"/>
        <v>5.725190839694657E-2</v>
      </c>
      <c r="F17" s="85">
        <f>分析係数表!C20</f>
        <v>5.6760594962254274E-2</v>
      </c>
      <c r="G17" s="110">
        <f t="shared" si="0"/>
        <v>3.2496523833351687E-3</v>
      </c>
      <c r="H17" s="110">
        <v>1.0848458902668523E-2</v>
      </c>
      <c r="I17" s="110">
        <f t="shared" si="1"/>
        <v>1.0848458902668523E-2</v>
      </c>
      <c r="J17" s="85">
        <f>分析係数表!G20</f>
        <v>0.10000544691976687</v>
      </c>
      <c r="K17" s="111">
        <f t="shared" si="2"/>
        <v>1.0849049809520893E-3</v>
      </c>
      <c r="L17" s="79"/>
      <c r="M17" s="80"/>
      <c r="N17" s="81">
        <f>分析係数表!H20</f>
        <v>5.4785085934320511E-4</v>
      </c>
      <c r="O17" s="82">
        <f t="shared" si="3"/>
        <v>1.3716715806803177E-2</v>
      </c>
      <c r="P17" s="76">
        <f>分析係数表!C20</f>
        <v>5.6760594962254274E-2</v>
      </c>
      <c r="Q17" s="82">
        <f t="shared" si="4"/>
        <v>7.7856895012230602E-4</v>
      </c>
      <c r="R17" s="83">
        <v>2.6029892281395164E-3</v>
      </c>
      <c r="S17" s="84">
        <f t="shared" si="5"/>
        <v>1.3451448130808039E-2</v>
      </c>
      <c r="T17" s="85">
        <f>分析係数表!F20</f>
        <v>0.22277901846505802</v>
      </c>
      <c r="U17" s="86">
        <f t="shared" si="6"/>
        <v>2.9967004115150544E-3</v>
      </c>
      <c r="V17" s="87">
        <f>分析係数表!D20</f>
        <v>3.7583746391415651E-2</v>
      </c>
      <c r="W17" s="167">
        <f t="shared" si="7"/>
        <v>0</v>
      </c>
      <c r="X17" s="76">
        <f>分析係数表!E20</f>
        <v>4.0089329484176699E-2</v>
      </c>
      <c r="Y17" s="166">
        <f t="shared" si="8"/>
        <v>0</v>
      </c>
    </row>
    <row r="18" spans="1:25" x14ac:dyDescent="0.2">
      <c r="A18" s="6" t="s">
        <v>6</v>
      </c>
      <c r="B18" s="5" t="s">
        <v>34</v>
      </c>
      <c r="C18" s="90"/>
      <c r="D18" s="107">
        <f>投入係数表!AL18</f>
        <v>1.5630679752817156E-3</v>
      </c>
      <c r="E18" s="110">
        <f t="shared" si="9"/>
        <v>0.15630679752817156</v>
      </c>
      <c r="F18" s="85">
        <f>分析係数表!C21</f>
        <v>0.13737850556345566</v>
      </c>
      <c r="G18" s="110">
        <f t="shared" si="0"/>
        <v>2.1473194253829854E-2</v>
      </c>
      <c r="H18" s="110">
        <v>3.7887251491716935E-2</v>
      </c>
      <c r="I18" s="110">
        <f t="shared" si="1"/>
        <v>3.7887251491716935E-2</v>
      </c>
      <c r="J18" s="85">
        <f>分析係数表!G21</f>
        <v>0.2851571527617287</v>
      </c>
      <c r="K18" s="111">
        <f t="shared" si="2"/>
        <v>1.080382076134556E-2</v>
      </c>
      <c r="L18" s="79"/>
      <c r="M18" s="80"/>
      <c r="N18" s="81">
        <f>分析係数表!H21</f>
        <v>9.156935791879285E-4</v>
      </c>
      <c r="O18" s="82">
        <f t="shared" si="3"/>
        <v>2.2926510705656739E-2</v>
      </c>
      <c r="P18" s="76">
        <f>分析係数表!C21</f>
        <v>0.13737850556345566</v>
      </c>
      <c r="Q18" s="82">
        <f t="shared" si="4"/>
        <v>3.1496097785276901E-3</v>
      </c>
      <c r="R18" s="83">
        <v>9.6927817926908584E-3</v>
      </c>
      <c r="S18" s="84">
        <f t="shared" si="5"/>
        <v>4.7580033284407797E-2</v>
      </c>
      <c r="T18" s="85">
        <f>分析係数表!F21</f>
        <v>0.4258002079963023</v>
      </c>
      <c r="U18" s="86">
        <f t="shared" si="6"/>
        <v>2.0259588068971827E-2</v>
      </c>
      <c r="V18" s="87">
        <f>分析係数表!D21</f>
        <v>6.1084469609429162E-2</v>
      </c>
      <c r="W18" s="167">
        <f t="shared" si="7"/>
        <v>0</v>
      </c>
      <c r="X18" s="76">
        <f>分析係数表!E21</f>
        <v>5.0829096371620058E-2</v>
      </c>
      <c r="Y18" s="166">
        <f t="shared" si="8"/>
        <v>0</v>
      </c>
    </row>
    <row r="19" spans="1:25" x14ac:dyDescent="0.2">
      <c r="A19" s="6" t="s">
        <v>7</v>
      </c>
      <c r="B19" s="5" t="s">
        <v>269</v>
      </c>
      <c r="C19" s="90"/>
      <c r="D19" s="107">
        <f>投入係数表!AL19</f>
        <v>1.138676844783715E-2</v>
      </c>
      <c r="E19" s="110">
        <f t="shared" si="9"/>
        <v>1.138676844783715</v>
      </c>
      <c r="F19" s="85">
        <f>分析係数表!C22</f>
        <v>5.5142937219730959E-2</v>
      </c>
      <c r="G19" s="110">
        <f t="shared" si="0"/>
        <v>6.2789985765469736E-2</v>
      </c>
      <c r="H19" s="110">
        <v>7.0854930007504119E-2</v>
      </c>
      <c r="I19" s="110">
        <f t="shared" si="1"/>
        <v>7.0854930007504119E-2</v>
      </c>
      <c r="J19" s="85">
        <f>分析係数表!G22</f>
        <v>0.19463487332339791</v>
      </c>
      <c r="K19" s="111">
        <f t="shared" si="2"/>
        <v>1.3790840326348789E-2</v>
      </c>
      <c r="L19" s="79"/>
      <c r="M19" s="80"/>
      <c r="N19" s="81">
        <f>分析係数表!H22</f>
        <v>4.3045424662680399E-5</v>
      </c>
      <c r="O19" s="82">
        <f t="shared" si="3"/>
        <v>1.0777419562488209E-3</v>
      </c>
      <c r="P19" s="76">
        <f>分析係数表!C22</f>
        <v>5.5142937219730959E-2</v>
      </c>
      <c r="Q19" s="82">
        <f t="shared" si="4"/>
        <v>5.9429857032498764E-5</v>
      </c>
      <c r="R19" s="83">
        <v>1.2457451596355632E-3</v>
      </c>
      <c r="S19" s="84">
        <f t="shared" si="5"/>
        <v>7.210067516713968E-2</v>
      </c>
      <c r="T19" s="85">
        <f>分析係数表!F22</f>
        <v>0.4128663686040735</v>
      </c>
      <c r="U19" s="86">
        <f t="shared" si="6"/>
        <v>2.9767943930158861E-2</v>
      </c>
      <c r="V19" s="87">
        <f>分析係数表!D22</f>
        <v>7.2826626924987578E-2</v>
      </c>
      <c r="W19" s="167">
        <f t="shared" si="7"/>
        <v>0</v>
      </c>
      <c r="X19" s="76">
        <f>分析係数表!E22</f>
        <v>7.2131147540983612E-2</v>
      </c>
      <c r="Y19" s="166">
        <f t="shared" si="8"/>
        <v>0</v>
      </c>
    </row>
    <row r="20" spans="1:25" x14ac:dyDescent="0.2">
      <c r="A20" s="6" t="s">
        <v>8</v>
      </c>
      <c r="B20" s="5" t="s">
        <v>270</v>
      </c>
      <c r="C20" s="90"/>
      <c r="D20" s="107">
        <f>投入係数表!AL20</f>
        <v>1.6793893129770993E-2</v>
      </c>
      <c r="E20" s="110">
        <f t="shared" si="9"/>
        <v>1.6793893129770994</v>
      </c>
      <c r="F20" s="85">
        <f>分析係数表!C23</f>
        <v>0</v>
      </c>
      <c r="G20" s="110">
        <f t="shared" si="0"/>
        <v>0</v>
      </c>
      <c r="H20" s="110">
        <v>0</v>
      </c>
      <c r="I20" s="110">
        <f t="shared" si="1"/>
        <v>0</v>
      </c>
      <c r="J20" s="85">
        <f>分析係数表!G23</f>
        <v>0.21584180854981727</v>
      </c>
      <c r="K20" s="111">
        <f t="shared" si="2"/>
        <v>0</v>
      </c>
      <c r="L20" s="79"/>
      <c r="M20" s="80"/>
      <c r="N20" s="81">
        <f>分析係数表!H23</f>
        <v>2.5044610712832233E-5</v>
      </c>
      <c r="O20" s="82">
        <f t="shared" si="3"/>
        <v>6.2704986545385948E-4</v>
      </c>
      <c r="P20" s="76">
        <f>分析係数表!C23</f>
        <v>0</v>
      </c>
      <c r="Q20" s="82">
        <f t="shared" si="4"/>
        <v>0</v>
      </c>
      <c r="R20" s="83">
        <v>0</v>
      </c>
      <c r="S20" s="84">
        <f t="shared" si="5"/>
        <v>0</v>
      </c>
      <c r="T20" s="85">
        <f>分析係数表!F23</f>
        <v>0.44097566503300378</v>
      </c>
      <c r="U20" s="86">
        <f t="shared" si="6"/>
        <v>0</v>
      </c>
      <c r="V20" s="87">
        <f>分析係数表!D23</f>
        <v>5.3117652058131959E-2</v>
      </c>
      <c r="W20" s="167">
        <f t="shared" si="7"/>
        <v>0</v>
      </c>
      <c r="X20" s="76">
        <f>分析係数表!E23</f>
        <v>4.7820051559534262E-2</v>
      </c>
      <c r="Y20" s="166">
        <f t="shared" si="8"/>
        <v>0</v>
      </c>
    </row>
    <row r="21" spans="1:25" x14ac:dyDescent="0.2">
      <c r="A21" s="6" t="s">
        <v>9</v>
      </c>
      <c r="B21" s="5" t="s">
        <v>271</v>
      </c>
      <c r="C21" s="90"/>
      <c r="D21" s="107">
        <f>投入係数表!AL21</f>
        <v>5.8933115230825157E-3</v>
      </c>
      <c r="E21" s="110">
        <f t="shared" si="9"/>
        <v>0.58933115230825162</v>
      </c>
      <c r="F21" s="85">
        <f>分析係数表!C24</f>
        <v>1</v>
      </c>
      <c r="G21" s="110">
        <f t="shared" si="0"/>
        <v>0.58933115230825162</v>
      </c>
      <c r="H21" s="110">
        <v>0.73222801796497139</v>
      </c>
      <c r="I21" s="110">
        <f t="shared" si="1"/>
        <v>0.73222801796497139</v>
      </c>
      <c r="J21" s="85">
        <f>分析係数表!G24</f>
        <v>0.20831345678476951</v>
      </c>
      <c r="K21" s="111">
        <f t="shared" si="2"/>
        <v>0.15253294957694349</v>
      </c>
      <c r="L21" s="79"/>
      <c r="M21" s="80"/>
      <c r="N21" s="81">
        <f>分析係数表!H24</f>
        <v>3.2557993926681905E-4</v>
      </c>
      <c r="O21" s="82">
        <f t="shared" si="3"/>
        <v>8.1516482509001731E-3</v>
      </c>
      <c r="P21" s="76">
        <f>分析係数表!C24</f>
        <v>1</v>
      </c>
      <c r="Q21" s="82">
        <f t="shared" si="4"/>
        <v>8.1516482509001731E-3</v>
      </c>
      <c r="R21" s="83">
        <v>4.3011845304391227E-2</v>
      </c>
      <c r="S21" s="84">
        <f t="shared" si="5"/>
        <v>0.77523986326936267</v>
      </c>
      <c r="T21" s="85">
        <f>分析係数表!F24</f>
        <v>0.39224380935860187</v>
      </c>
      <c r="U21" s="86">
        <f t="shared" si="6"/>
        <v>0.30408303713541646</v>
      </c>
      <c r="V21" s="87">
        <f>分析係数表!D24</f>
        <v>2.7169434927793921E-2</v>
      </c>
      <c r="W21" s="167">
        <f t="shared" si="7"/>
        <v>0</v>
      </c>
      <c r="X21" s="76">
        <f>分析係数表!E24</f>
        <v>2.746216227937031E-2</v>
      </c>
      <c r="Y21" s="166">
        <f t="shared" si="8"/>
        <v>0</v>
      </c>
    </row>
    <row r="22" spans="1:25" x14ac:dyDescent="0.2">
      <c r="A22" s="6" t="s">
        <v>10</v>
      </c>
      <c r="B22" s="5" t="s">
        <v>272</v>
      </c>
      <c r="C22" s="90"/>
      <c r="D22" s="107">
        <f>投入係数表!AL22</f>
        <v>1.6980189022173756E-2</v>
      </c>
      <c r="E22" s="110">
        <f t="shared" si="9"/>
        <v>1.6980189022173755</v>
      </c>
      <c r="F22" s="85">
        <f>分析係数表!C25</f>
        <v>5.3881637957861162E-2</v>
      </c>
      <c r="G22" s="110">
        <f t="shared" si="0"/>
        <v>9.1492039734881486E-2</v>
      </c>
      <c r="H22" s="110">
        <v>0.11774042173283648</v>
      </c>
      <c r="I22" s="110">
        <f t="shared" si="1"/>
        <v>0.11774042173283648</v>
      </c>
      <c r="J22" s="85">
        <f>分析係数表!G25</f>
        <v>0.19694753074216123</v>
      </c>
      <c r="K22" s="111">
        <f t="shared" si="2"/>
        <v>2.3188685328822841E-2</v>
      </c>
      <c r="L22" s="79"/>
      <c r="M22" s="80"/>
      <c r="N22" s="81">
        <f>分析係数表!H25</f>
        <v>5.0793601101962874E-4</v>
      </c>
      <c r="O22" s="82">
        <f t="shared" si="3"/>
        <v>1.2717355083736089E-2</v>
      </c>
      <c r="P22" s="76">
        <f>分析係数表!C25</f>
        <v>5.3881637957861162E-2</v>
      </c>
      <c r="Q22" s="82">
        <f t="shared" si="4"/>
        <v>6.8523192240343305E-4</v>
      </c>
      <c r="R22" s="83">
        <v>5.9379653919349479E-3</v>
      </c>
      <c r="S22" s="84">
        <f t="shared" si="5"/>
        <v>0.12367838712477143</v>
      </c>
      <c r="T22" s="85">
        <f>分析係数表!F25</f>
        <v>0.35040132853584277</v>
      </c>
      <c r="U22" s="86">
        <f t="shared" si="6"/>
        <v>4.3337071159690183E-2</v>
      </c>
      <c r="V22" s="87">
        <f>分析係数表!D25</f>
        <v>1.9835778208321803E-2</v>
      </c>
      <c r="W22" s="167">
        <f t="shared" si="7"/>
        <v>0</v>
      </c>
      <c r="X22" s="76">
        <f>分析係数表!E25</f>
        <v>1.8979083468427502E-2</v>
      </c>
      <c r="Y22" s="166">
        <f t="shared" si="8"/>
        <v>0</v>
      </c>
    </row>
    <row r="23" spans="1:25" x14ac:dyDescent="0.2">
      <c r="A23" s="6" t="s">
        <v>11</v>
      </c>
      <c r="B23" s="5" t="s">
        <v>35</v>
      </c>
      <c r="C23" s="90"/>
      <c r="D23" s="107">
        <f>投入係数表!AL23</f>
        <v>9.6873864049436577E-3</v>
      </c>
      <c r="E23" s="110">
        <f t="shared" si="9"/>
        <v>0.96873864049436575</v>
      </c>
      <c r="F23" s="85">
        <f>分析係数表!C26</f>
        <v>0.84177658262309296</v>
      </c>
      <c r="G23" s="110">
        <f t="shared" si="0"/>
        <v>0.81546150225028824</v>
      </c>
      <c r="H23" s="110">
        <v>1.0192688657726245</v>
      </c>
      <c r="I23" s="110">
        <f t="shared" si="1"/>
        <v>1.0192688657726245</v>
      </c>
      <c r="J23" s="85">
        <f>分析係数表!G26</f>
        <v>0.19643330946147433</v>
      </c>
      <c r="K23" s="111">
        <f t="shared" si="2"/>
        <v>0.20021835653475989</v>
      </c>
      <c r="L23" s="79"/>
      <c r="M23" s="80"/>
      <c r="N23" s="81">
        <f>分析係数表!H26</f>
        <v>1.0240897849294056E-2</v>
      </c>
      <c r="O23" s="82">
        <f t="shared" si="3"/>
        <v>0.25640460904574225</v>
      </c>
      <c r="P23" s="76">
        <f>分析係数表!C26</f>
        <v>0.84177658262309296</v>
      </c>
      <c r="Q23" s="82">
        <f t="shared" si="4"/>
        <v>0.2158353955713351</v>
      </c>
      <c r="R23" s="83">
        <v>0.25681689932244656</v>
      </c>
      <c r="S23" s="84">
        <f t="shared" si="5"/>
        <v>1.276085765095071</v>
      </c>
      <c r="T23" s="85">
        <f>分析係数表!F26</f>
        <v>0.3347664275567348</v>
      </c>
      <c r="U23" s="86">
        <f t="shared" si="6"/>
        <v>0.42719067283687956</v>
      </c>
      <c r="V23" s="87">
        <f>分析係数表!D26</f>
        <v>2.4426781877736947E-2</v>
      </c>
      <c r="W23" s="167">
        <f t="shared" si="7"/>
        <v>0</v>
      </c>
      <c r="X23" s="76">
        <f>分析係数表!E26</f>
        <v>2.6814750460805146E-2</v>
      </c>
      <c r="Y23" s="166">
        <f t="shared" si="8"/>
        <v>0</v>
      </c>
    </row>
    <row r="24" spans="1:25" x14ac:dyDescent="0.2">
      <c r="A24" s="6" t="s">
        <v>12</v>
      </c>
      <c r="B24" s="5" t="s">
        <v>366</v>
      </c>
      <c r="C24" s="90"/>
      <c r="D24" s="107">
        <f>投入係数表!AL24</f>
        <v>1.5903307888040711E-3</v>
      </c>
      <c r="E24" s="110">
        <f t="shared" si="9"/>
        <v>0.1590330788804071</v>
      </c>
      <c r="F24" s="85">
        <f>分析係数表!C27</f>
        <v>0.24324710590252963</v>
      </c>
      <c r="G24" s="110">
        <f t="shared" si="0"/>
        <v>3.8684336180427735E-2</v>
      </c>
      <c r="H24" s="110">
        <v>4.3388622858289913E-2</v>
      </c>
      <c r="I24" s="110">
        <f t="shared" si="1"/>
        <v>4.3388622858289913E-2</v>
      </c>
      <c r="J24" s="85">
        <f>分析係数表!G27</f>
        <v>0.17095686135274277</v>
      </c>
      <c r="K24" s="111">
        <f t="shared" si="2"/>
        <v>7.417582782271114E-3</v>
      </c>
      <c r="L24" s="79"/>
      <c r="M24" s="80"/>
      <c r="N24" s="81">
        <f>分析係数表!H27</f>
        <v>1.1085370816767366E-2</v>
      </c>
      <c r="O24" s="82">
        <f t="shared" si="3"/>
        <v>0.27754794669651456</v>
      </c>
      <c r="P24" s="76">
        <f>分析係数表!C27</f>
        <v>0.24324710590252963</v>
      </c>
      <c r="Q24" s="82">
        <f t="shared" si="4"/>
        <v>6.7512734783116729E-2</v>
      </c>
      <c r="R24" s="83">
        <v>6.9025985724160702E-2</v>
      </c>
      <c r="S24" s="84">
        <f t="shared" si="5"/>
        <v>0.11241460858245061</v>
      </c>
      <c r="T24" s="85">
        <f>分析係数表!F27</f>
        <v>0.32207527072607844</v>
      </c>
      <c r="U24" s="86">
        <f t="shared" si="6"/>
        <v>3.6205965492758924E-2</v>
      </c>
      <c r="V24" s="87">
        <f>分析係数表!D27</f>
        <v>2.1036747736552459E-2</v>
      </c>
      <c r="W24" s="167">
        <f t="shared" si="7"/>
        <v>0</v>
      </c>
      <c r="X24" s="76">
        <f>分析係数表!E27</f>
        <v>2.4276584413278891E-2</v>
      </c>
      <c r="Y24" s="166">
        <f t="shared" si="8"/>
        <v>0</v>
      </c>
    </row>
    <row r="25" spans="1:25" x14ac:dyDescent="0.2">
      <c r="A25" s="6" t="s">
        <v>13</v>
      </c>
      <c r="B25" s="5" t="s">
        <v>192</v>
      </c>
      <c r="C25" s="90"/>
      <c r="D25" s="107">
        <f>投入係数表!AL25</f>
        <v>4.1280443475099966E-2</v>
      </c>
      <c r="E25" s="110">
        <f t="shared" si="9"/>
        <v>4.1280443475099968</v>
      </c>
      <c r="F25" s="85">
        <f>分析係数表!C28</f>
        <v>6.4266243880729879E-2</v>
      </c>
      <c r="G25" s="110">
        <f t="shared" si="0"/>
        <v>0.26529390478754589</v>
      </c>
      <c r="H25" s="110">
        <v>0.29882262953291971</v>
      </c>
      <c r="I25" s="110">
        <f t="shared" si="1"/>
        <v>0.29882262953291971</v>
      </c>
      <c r="J25" s="85">
        <f>分析係数表!G28</f>
        <v>0.12485076971410619</v>
      </c>
      <c r="K25" s="111">
        <f t="shared" si="2"/>
        <v>3.7308235305178225E-2</v>
      </c>
      <c r="L25" s="79"/>
      <c r="M25" s="80"/>
      <c r="N25" s="81">
        <f>分析係数表!H28</f>
        <v>2.0224305794696803E-2</v>
      </c>
      <c r="O25" s="82">
        <f t="shared" si="3"/>
        <v>0.50636236166228699</v>
      </c>
      <c r="P25" s="76">
        <f>分析係数表!C28</f>
        <v>6.4266243880729879E-2</v>
      </c>
      <c r="Q25" s="82">
        <f t="shared" si="4"/>
        <v>3.2542007026610878E-2</v>
      </c>
      <c r="R25" s="83">
        <v>3.7383318398236672E-2</v>
      </c>
      <c r="S25" s="84">
        <f t="shared" si="5"/>
        <v>0.33620594793115638</v>
      </c>
      <c r="T25" s="85">
        <f>分析係数表!F28</f>
        <v>0.21344643418158971</v>
      </c>
      <c r="U25" s="86">
        <f t="shared" si="6"/>
        <v>7.1761960736546546E-2</v>
      </c>
      <c r="V25" s="87">
        <f>分析係数表!D28</f>
        <v>9.0700596921143573E-2</v>
      </c>
      <c r="W25" s="167">
        <f t="shared" si="7"/>
        <v>0</v>
      </c>
      <c r="X25" s="76">
        <f>分析係数表!E28</f>
        <v>8.9632422243166823E-2</v>
      </c>
      <c r="Y25" s="166">
        <f t="shared" si="8"/>
        <v>0</v>
      </c>
    </row>
    <row r="26" spans="1:25" x14ac:dyDescent="0.2">
      <c r="A26" s="6" t="s">
        <v>14</v>
      </c>
      <c r="B26" s="5" t="s">
        <v>50</v>
      </c>
      <c r="C26" s="90"/>
      <c r="D26" s="107">
        <f>投入係数表!AL26</f>
        <v>7.4200290803344239E-3</v>
      </c>
      <c r="E26" s="110">
        <f t="shared" si="9"/>
        <v>0.74200290803344238</v>
      </c>
      <c r="F26" s="85">
        <f>分析係数表!C29</f>
        <v>0.2704472217012498</v>
      </c>
      <c r="G26" s="110">
        <f t="shared" si="0"/>
        <v>0.20067262497189245</v>
      </c>
      <c r="H26" s="110">
        <v>0.25464150944067604</v>
      </c>
      <c r="I26" s="110">
        <f t="shared" si="1"/>
        <v>0.25464150944067604</v>
      </c>
      <c r="J26" s="85">
        <f>分析係数表!G29</f>
        <v>0.25613918980110767</v>
      </c>
      <c r="K26" s="111">
        <f t="shared" si="2"/>
        <v>6.5223669917865865E-2</v>
      </c>
      <c r="L26" s="79"/>
      <c r="M26" s="80"/>
      <c r="N26" s="81">
        <f>分析係数表!H29</f>
        <v>1.0092978117271389E-2</v>
      </c>
      <c r="O26" s="82">
        <f t="shared" si="3"/>
        <v>0.25270109577790534</v>
      </c>
      <c r="P26" s="76">
        <f>分析係数表!C29</f>
        <v>0.2704472217012498</v>
      </c>
      <c r="Q26" s="82">
        <f t="shared" si="4"/>
        <v>6.8342309273995927E-2</v>
      </c>
      <c r="R26" s="83">
        <v>0.10752317426193739</v>
      </c>
      <c r="S26" s="84">
        <f t="shared" si="5"/>
        <v>0.36216468370261345</v>
      </c>
      <c r="T26" s="85">
        <f>分析係数表!F29</f>
        <v>0.41878853321258142</v>
      </c>
      <c r="U26" s="86">
        <f t="shared" si="6"/>
        <v>0.15167041666921599</v>
      </c>
      <c r="V26" s="87">
        <f>分析係数表!D29</f>
        <v>8.5600334389912575E-2</v>
      </c>
      <c r="W26" s="167">
        <f t="shared" si="7"/>
        <v>0</v>
      </c>
      <c r="X26" s="76">
        <f>分析係数表!E29</f>
        <v>6.0573339370928979E-2</v>
      </c>
      <c r="Y26" s="166">
        <f t="shared" si="8"/>
        <v>0</v>
      </c>
    </row>
    <row r="27" spans="1:25" x14ac:dyDescent="0.2">
      <c r="A27" s="6" t="s">
        <v>15</v>
      </c>
      <c r="B27" s="5" t="s">
        <v>36</v>
      </c>
      <c r="C27" s="90"/>
      <c r="D27" s="107">
        <f>投入係数表!AL27</f>
        <v>1.2586332242820793E-3</v>
      </c>
      <c r="E27" s="110">
        <f t="shared" si="9"/>
        <v>0.12586332242820794</v>
      </c>
      <c r="F27" s="85">
        <f>分析係数表!C30</f>
        <v>1</v>
      </c>
      <c r="G27" s="110">
        <f t="shared" si="0"/>
        <v>0.12586332242820794</v>
      </c>
      <c r="H27" s="110">
        <v>0.18786760663548074</v>
      </c>
      <c r="I27" s="110">
        <f t="shared" si="1"/>
        <v>0.18786760663548074</v>
      </c>
      <c r="J27" s="85">
        <f>分析係数表!G30</f>
        <v>0.34447816919378449</v>
      </c>
      <c r="K27" s="111">
        <f t="shared" si="2"/>
        <v>6.4716289184608491E-2</v>
      </c>
      <c r="L27" s="79"/>
      <c r="M27" s="80"/>
      <c r="N27" s="81">
        <f>分析係数表!H30</f>
        <v>0</v>
      </c>
      <c r="O27" s="82">
        <f t="shared" si="3"/>
        <v>0</v>
      </c>
      <c r="P27" s="76">
        <f>分析係数表!C30</f>
        <v>1</v>
      </c>
      <c r="Q27" s="82">
        <f t="shared" si="4"/>
        <v>0</v>
      </c>
      <c r="R27" s="83">
        <v>0.10142581602748181</v>
      </c>
      <c r="S27" s="84">
        <f t="shared" si="5"/>
        <v>0.28929342266296254</v>
      </c>
      <c r="T27" s="85">
        <f>分析係数表!F30</f>
        <v>0.44033965000872966</v>
      </c>
      <c r="U27" s="86">
        <f t="shared" si="6"/>
        <v>0.12738736448523644</v>
      </c>
      <c r="V27" s="87">
        <f>分析係数表!D30</f>
        <v>8.3854873151667356E-2</v>
      </c>
      <c r="W27" s="167">
        <f t="shared" si="7"/>
        <v>0</v>
      </c>
      <c r="X27" s="76">
        <f>分析係数表!E30</f>
        <v>6.4418001853368961E-2</v>
      </c>
      <c r="Y27" s="166">
        <f t="shared" si="8"/>
        <v>0</v>
      </c>
    </row>
    <row r="28" spans="1:25" x14ac:dyDescent="0.2">
      <c r="A28" s="6" t="s">
        <v>16</v>
      </c>
      <c r="B28" s="5" t="s">
        <v>193</v>
      </c>
      <c r="C28" s="90"/>
      <c r="D28" s="107">
        <f>投入係数表!AL28</f>
        <v>5.3889494729189389E-3</v>
      </c>
      <c r="E28" s="110">
        <f t="shared" si="9"/>
        <v>0.53889494729189391</v>
      </c>
      <c r="F28" s="85">
        <f>分析係数表!C31</f>
        <v>1</v>
      </c>
      <c r="G28" s="110">
        <f t="shared" si="0"/>
        <v>0.53889494729189391</v>
      </c>
      <c r="H28" s="110">
        <v>0.77881399781294636</v>
      </c>
      <c r="I28" s="110">
        <f t="shared" si="1"/>
        <v>0.77881399781294636</v>
      </c>
      <c r="J28" s="85">
        <f>分析係数表!G31</f>
        <v>7.060016576471162E-2</v>
      </c>
      <c r="K28" s="111">
        <f t="shared" si="2"/>
        <v>5.4984397345471767E-2</v>
      </c>
      <c r="L28" s="79"/>
      <c r="M28" s="80"/>
      <c r="N28" s="81">
        <f>分析係数表!H31</f>
        <v>2.2204395329180102E-2</v>
      </c>
      <c r="O28" s="82">
        <f t="shared" si="3"/>
        <v>0.55593849164973275</v>
      </c>
      <c r="P28" s="76">
        <f>分析係数表!C31</f>
        <v>1</v>
      </c>
      <c r="Q28" s="82">
        <f t="shared" si="4"/>
        <v>0.55593849164973275</v>
      </c>
      <c r="R28" s="83">
        <v>0.84483605963390584</v>
      </c>
      <c r="S28" s="84">
        <f t="shared" si="5"/>
        <v>1.6236500574468522</v>
      </c>
      <c r="T28" s="85">
        <f>分析係数表!F31</f>
        <v>0.30864414216761737</v>
      </c>
      <c r="U28" s="86">
        <f t="shared" si="6"/>
        <v>0.50113007916108632</v>
      </c>
      <c r="V28" s="87">
        <f>分析係数表!D31</f>
        <v>3.8652430403198282E-3</v>
      </c>
      <c r="W28" s="167">
        <f t="shared" si="7"/>
        <v>0</v>
      </c>
      <c r="X28" s="76">
        <f>分析係数表!E31</f>
        <v>3.3737994246989421E-3</v>
      </c>
      <c r="Y28" s="166">
        <f t="shared" si="8"/>
        <v>0</v>
      </c>
    </row>
    <row r="29" spans="1:25" x14ac:dyDescent="0.2">
      <c r="A29" s="6" t="s">
        <v>17</v>
      </c>
      <c r="B29" s="5" t="s">
        <v>273</v>
      </c>
      <c r="C29" s="90"/>
      <c r="D29" s="107">
        <f>投入係数表!AL29</f>
        <v>7.6335877862595419E-4</v>
      </c>
      <c r="E29" s="110">
        <f t="shared" si="9"/>
        <v>7.6335877862595422E-2</v>
      </c>
      <c r="F29" s="85">
        <f>分析係数表!C32</f>
        <v>1</v>
      </c>
      <c r="G29" s="110">
        <f t="shared" si="0"/>
        <v>7.6335877862595422E-2</v>
      </c>
      <c r="H29" s="110">
        <v>0.11334238296379293</v>
      </c>
      <c r="I29" s="110">
        <f t="shared" si="1"/>
        <v>0.11334238296379293</v>
      </c>
      <c r="J29" s="85">
        <f>分析係数表!G32</f>
        <v>0.14032153145618437</v>
      </c>
      <c r="K29" s="111">
        <f t="shared" si="2"/>
        <v>1.5904376756372764E-2</v>
      </c>
      <c r="L29" s="79"/>
      <c r="M29" s="80"/>
      <c r="N29" s="81">
        <f>分析係数表!H32</f>
        <v>6.2454997965125381E-3</v>
      </c>
      <c r="O29" s="82">
        <f t="shared" si="3"/>
        <v>0.15637056019755621</v>
      </c>
      <c r="P29" s="76">
        <f>分析係数表!C32</f>
        <v>1</v>
      </c>
      <c r="Q29" s="82">
        <f t="shared" si="4"/>
        <v>0.15637056019755621</v>
      </c>
      <c r="R29" s="83">
        <v>0.22189130885862043</v>
      </c>
      <c r="S29" s="84">
        <f t="shared" si="5"/>
        <v>0.33523369182241336</v>
      </c>
      <c r="T29" s="85">
        <f>分析係数表!F32</f>
        <v>0.48266889694266329</v>
      </c>
      <c r="U29" s="86">
        <f t="shared" si="6"/>
        <v>0.16180687624994097</v>
      </c>
      <c r="V29" s="87">
        <f>分析係数表!D32</f>
        <v>1.7609887556918502E-2</v>
      </c>
      <c r="W29" s="167">
        <f t="shared" si="7"/>
        <v>0</v>
      </c>
      <c r="X29" s="76">
        <f>分析係数表!E32</f>
        <v>2.6298671127218658E-2</v>
      </c>
      <c r="Y29" s="166">
        <f t="shared" si="8"/>
        <v>0</v>
      </c>
    </row>
    <row r="30" spans="1:25" x14ac:dyDescent="0.2">
      <c r="A30" s="6" t="s">
        <v>18</v>
      </c>
      <c r="B30" s="5" t="s">
        <v>274</v>
      </c>
      <c r="C30" s="90"/>
      <c r="D30" s="107">
        <f>投入係数表!AL30</f>
        <v>3.4987277353689566E-4</v>
      </c>
      <c r="E30" s="110">
        <f t="shared" si="9"/>
        <v>3.4987277353689568E-2</v>
      </c>
      <c r="F30" s="85">
        <f>分析係数表!C33</f>
        <v>0.77670327534259886</v>
      </c>
      <c r="G30" s="110">
        <f t="shared" si="0"/>
        <v>2.7174732915930623E-2</v>
      </c>
      <c r="H30" s="110">
        <v>5.8875025374445084E-2</v>
      </c>
      <c r="I30" s="110">
        <f t="shared" si="1"/>
        <v>5.8875025374445084E-2</v>
      </c>
      <c r="J30" s="85">
        <f>分析係数表!G33</f>
        <v>0.5074626865671642</v>
      </c>
      <c r="K30" s="111">
        <f t="shared" si="2"/>
        <v>2.9876878548225863E-2</v>
      </c>
      <c r="L30" s="79"/>
      <c r="M30" s="80"/>
      <c r="N30" s="81">
        <f>分析係数表!H33</f>
        <v>9.4934727483329676E-4</v>
      </c>
      <c r="O30" s="82">
        <f t="shared" si="3"/>
        <v>2.3769108962360359E-2</v>
      </c>
      <c r="P30" s="76">
        <f>分析係数表!C33</f>
        <v>0.77670327534259886</v>
      </c>
      <c r="Q30" s="82">
        <f t="shared" si="4"/>
        <v>1.8461544783040414E-2</v>
      </c>
      <c r="R30" s="83">
        <v>7.4556418960557536E-2</v>
      </c>
      <c r="S30" s="84">
        <f t="shared" si="5"/>
        <v>0.13343144433500262</v>
      </c>
      <c r="T30" s="85">
        <f>分析係数表!F33</f>
        <v>0.6450384062948854</v>
      </c>
      <c r="U30" s="86">
        <f t="shared" si="6"/>
        <v>8.6068406203474807E-2</v>
      </c>
      <c r="V30" s="87">
        <f>分析係数表!D33</f>
        <v>0.11977768063448448</v>
      </c>
      <c r="W30" s="167">
        <f t="shared" si="7"/>
        <v>0</v>
      </c>
      <c r="X30" s="76">
        <f>分析係数表!E33</f>
        <v>0.11859114469493537</v>
      </c>
      <c r="Y30" s="166">
        <f t="shared" si="8"/>
        <v>0</v>
      </c>
    </row>
    <row r="31" spans="1:25" x14ac:dyDescent="0.2">
      <c r="A31" s="6" t="s">
        <v>19</v>
      </c>
      <c r="B31" s="5" t="s">
        <v>275</v>
      </c>
      <c r="C31" s="90"/>
      <c r="D31" s="107">
        <f>投入係数表!AL31</f>
        <v>2.5159033078880406E-2</v>
      </c>
      <c r="E31" s="110">
        <f t="shared" si="9"/>
        <v>2.5159033078880406</v>
      </c>
      <c r="F31" s="85">
        <f>分析係数表!C34</f>
        <v>0.47532743082063433</v>
      </c>
      <c r="G31" s="110">
        <f t="shared" si="0"/>
        <v>1.1958778555315577</v>
      </c>
      <c r="H31" s="110">
        <v>1.4499768377267932</v>
      </c>
      <c r="I31" s="110">
        <f t="shared" si="1"/>
        <v>1.4499768377267932</v>
      </c>
      <c r="J31" s="85">
        <f>分析係数表!G34</f>
        <v>0.42481134980523871</v>
      </c>
      <c r="K31" s="111">
        <f t="shared" si="2"/>
        <v>0.61596661762105065</v>
      </c>
      <c r="L31" s="79"/>
      <c r="M31" s="80"/>
      <c r="N31" s="81">
        <f>分析係数表!H34</f>
        <v>0.15685204896221394</v>
      </c>
      <c r="O31" s="82">
        <f t="shared" si="3"/>
        <v>3.9271545214126355</v>
      </c>
      <c r="P31" s="76">
        <f>分析係数表!C34</f>
        <v>0.47532743082063433</v>
      </c>
      <c r="Q31" s="82">
        <f t="shared" si="4"/>
        <v>1.8666842690987058</v>
      </c>
      <c r="R31" s="83">
        <v>2.0695744988759079</v>
      </c>
      <c r="S31" s="84">
        <f t="shared" si="5"/>
        <v>3.5195513366027011</v>
      </c>
      <c r="T31" s="85">
        <f>分析係数表!F34</f>
        <v>0.69928666893120972</v>
      </c>
      <c r="U31" s="86">
        <f t="shared" si="6"/>
        <v>2.4611753303052897</v>
      </c>
      <c r="V31" s="87">
        <f>分析係数表!D34</f>
        <v>0.17669785175285158</v>
      </c>
      <c r="W31" s="167">
        <f t="shared" si="7"/>
        <v>1</v>
      </c>
      <c r="X31" s="76">
        <f>分析係数表!E34</f>
        <v>0.12938371624217065</v>
      </c>
      <c r="Y31" s="166">
        <f t="shared" si="8"/>
        <v>0</v>
      </c>
    </row>
    <row r="32" spans="1:25" x14ac:dyDescent="0.2">
      <c r="A32" s="6" t="s">
        <v>20</v>
      </c>
      <c r="B32" s="5" t="s">
        <v>37</v>
      </c>
      <c r="C32" s="90"/>
      <c r="D32" s="107">
        <f>投入係数表!AL32</f>
        <v>8.8649581970192664E-3</v>
      </c>
      <c r="E32" s="110">
        <f t="shared" si="9"/>
        <v>0.88649581970192659</v>
      </c>
      <c r="F32" s="85">
        <f>分析係数表!C35</f>
        <v>0.95011559485855634</v>
      </c>
      <c r="G32" s="110">
        <f t="shared" si="0"/>
        <v>0.84227350307571947</v>
      </c>
      <c r="H32" s="110">
        <v>1.1175956624018304</v>
      </c>
      <c r="I32" s="110">
        <f t="shared" si="1"/>
        <v>1.1175956624018304</v>
      </c>
      <c r="J32" s="85">
        <f>分析係数表!G35</f>
        <v>0.31372249083859299</v>
      </c>
      <c r="K32" s="111">
        <f t="shared" si="2"/>
        <v>0.35061489495910952</v>
      </c>
      <c r="L32" s="79"/>
      <c r="M32" s="80"/>
      <c r="N32" s="81">
        <f>分析係数表!H35</f>
        <v>5.8597345271264437E-2</v>
      </c>
      <c r="O32" s="82">
        <f t="shared" si="3"/>
        <v>1.4671203273873723</v>
      </c>
      <c r="P32" s="76">
        <f>分析係数表!C35</f>
        <v>0.95011559485855634</v>
      </c>
      <c r="Q32" s="82">
        <f t="shared" si="4"/>
        <v>1.3939339025847333</v>
      </c>
      <c r="R32" s="83">
        <v>1.9725411853027859</v>
      </c>
      <c r="S32" s="84">
        <f t="shared" si="5"/>
        <v>3.0901368477046161</v>
      </c>
      <c r="T32" s="85">
        <f>分析係数表!F35</f>
        <v>0.64312744830705182</v>
      </c>
      <c r="U32" s="86">
        <f t="shared" si="6"/>
        <v>1.9873518257838665</v>
      </c>
      <c r="V32" s="87">
        <f>分析係数表!D35</f>
        <v>5.0997944918495068E-2</v>
      </c>
      <c r="W32" s="167">
        <f t="shared" si="7"/>
        <v>0</v>
      </c>
      <c r="X32" s="76">
        <f>分析係数表!E35</f>
        <v>4.58369635339421E-2</v>
      </c>
      <c r="Y32" s="166">
        <f t="shared" si="8"/>
        <v>0</v>
      </c>
    </row>
    <row r="33" spans="1:25" x14ac:dyDescent="0.2">
      <c r="A33" s="6" t="s">
        <v>21</v>
      </c>
      <c r="B33" s="5" t="s">
        <v>38</v>
      </c>
      <c r="C33" s="90"/>
      <c r="D33" s="107">
        <f>投入係数表!AL33</f>
        <v>5.3707742639040349E-3</v>
      </c>
      <c r="E33" s="110">
        <f t="shared" si="9"/>
        <v>0.53707742639040346</v>
      </c>
      <c r="F33" s="85">
        <f>分析係数表!C36</f>
        <v>0.97036286861890209</v>
      </c>
      <c r="G33" s="110">
        <f t="shared" si="0"/>
        <v>0.52115999214264908</v>
      </c>
      <c r="H33" s="110">
        <v>0.71295619742662941</v>
      </c>
      <c r="I33" s="110">
        <f t="shared" si="1"/>
        <v>0.71295619742662941</v>
      </c>
      <c r="J33" s="85">
        <f>分析係数表!G36</f>
        <v>5.6132677862763138E-2</v>
      </c>
      <c r="K33" s="111">
        <f t="shared" si="2"/>
        <v>4.0020140560409548E-2</v>
      </c>
      <c r="L33" s="79"/>
      <c r="M33" s="80"/>
      <c r="N33" s="81">
        <f>分析係数表!H36</f>
        <v>0.19400338102244624</v>
      </c>
      <c r="O33" s="82">
        <f t="shared" si="3"/>
        <v>4.8573242108885504</v>
      </c>
      <c r="P33" s="76">
        <f>分析係数表!C36</f>
        <v>0.97036286861890209</v>
      </c>
      <c r="Q33" s="82">
        <f t="shared" si="4"/>
        <v>4.7133670550898588</v>
      </c>
      <c r="R33" s="83">
        <v>5.0291832052207148</v>
      </c>
      <c r="S33" s="84">
        <f t="shared" si="5"/>
        <v>5.7421394026473447</v>
      </c>
      <c r="T33" s="85">
        <f>分析係数表!F36</f>
        <v>0.84161253999423258</v>
      </c>
      <c r="U33" s="86">
        <f t="shared" si="6"/>
        <v>4.8326565276629969</v>
      </c>
      <c r="V33" s="87">
        <f>分析係数表!D36</f>
        <v>1.6938329923238536E-2</v>
      </c>
      <c r="W33" s="167">
        <f t="shared" si="7"/>
        <v>0</v>
      </c>
      <c r="X33" s="76">
        <f>分析係数表!E36</f>
        <v>8.2700520439970889E-3</v>
      </c>
      <c r="Y33" s="166">
        <f t="shared" si="8"/>
        <v>0</v>
      </c>
    </row>
    <row r="34" spans="1:25" x14ac:dyDescent="0.2">
      <c r="A34" s="6" t="s">
        <v>22</v>
      </c>
      <c r="B34" s="5" t="s">
        <v>378</v>
      </c>
      <c r="C34" s="90"/>
      <c r="D34" s="107">
        <f>投入係数表!AL34</f>
        <v>9.0648854961832056E-3</v>
      </c>
      <c r="E34" s="110">
        <f t="shared" si="9"/>
        <v>0.90648854961832059</v>
      </c>
      <c r="F34" s="85">
        <f>分析係数表!C37</f>
        <v>0.51412455642849397</v>
      </c>
      <c r="G34" s="110">
        <f t="shared" si="0"/>
        <v>0.46604802348002794</v>
      </c>
      <c r="H34" s="110">
        <v>0.67643826090876846</v>
      </c>
      <c r="I34" s="110">
        <f t="shared" si="1"/>
        <v>0.67643826090876846</v>
      </c>
      <c r="J34" s="85">
        <f>分析係数表!G37</f>
        <v>0.38383420760226361</v>
      </c>
      <c r="K34" s="111">
        <f t="shared" si="2"/>
        <v>0.2596401438677704</v>
      </c>
      <c r="L34" s="79"/>
      <c r="M34" s="80"/>
      <c r="N34" s="81">
        <f>分析係数表!H37</f>
        <v>4.7982343549447456E-2</v>
      </c>
      <c r="O34" s="82">
        <f t="shared" si="3"/>
        <v>1.2013491609764131</v>
      </c>
      <c r="P34" s="76">
        <f>分析係数表!C37</f>
        <v>0.51412455642849397</v>
      </c>
      <c r="Q34" s="82">
        <f t="shared" si="4"/>
        <v>0.61764310450274174</v>
      </c>
      <c r="R34" s="83">
        <v>0.81168489282191669</v>
      </c>
      <c r="S34" s="84">
        <f t="shared" si="5"/>
        <v>1.4881231537306852</v>
      </c>
      <c r="T34" s="85">
        <f>分析係数表!F37</f>
        <v>0.64874544561874981</v>
      </c>
      <c r="U34" s="86">
        <f t="shared" si="6"/>
        <v>0.9654131185025927</v>
      </c>
      <c r="V34" s="87">
        <f>分析係数表!D37</f>
        <v>8.4854905811519679E-2</v>
      </c>
      <c r="W34" s="167">
        <f t="shared" si="7"/>
        <v>0</v>
      </c>
      <c r="X34" s="76">
        <f>分析係数表!E37</f>
        <v>7.6870203364428027E-2</v>
      </c>
      <c r="Y34" s="166">
        <f t="shared" si="8"/>
        <v>0</v>
      </c>
    </row>
    <row r="35" spans="1:25" x14ac:dyDescent="0.2">
      <c r="A35" s="6" t="s">
        <v>23</v>
      </c>
      <c r="B35" s="5" t="s">
        <v>194</v>
      </c>
      <c r="C35" s="90"/>
      <c r="D35" s="107">
        <f>投入係数表!AL35</f>
        <v>4.3493275172664485E-2</v>
      </c>
      <c r="E35" s="110">
        <f t="shared" si="9"/>
        <v>4.3493275172664481</v>
      </c>
      <c r="F35" s="85">
        <f>分析係数表!C38</f>
        <v>0.46043954090550876</v>
      </c>
      <c r="G35" s="110">
        <f t="shared" si="0"/>
        <v>2.0026023652978595</v>
      </c>
      <c r="H35" s="110">
        <v>2.4949651413494687</v>
      </c>
      <c r="I35" s="110">
        <f t="shared" si="1"/>
        <v>2.4949651413494687</v>
      </c>
      <c r="J35" s="85">
        <f>分析係数表!G38</f>
        <v>0.15768289971091839</v>
      </c>
      <c r="K35" s="111">
        <f t="shared" si="2"/>
        <v>0.39341333816564561</v>
      </c>
      <c r="L35" s="79"/>
      <c r="M35" s="80"/>
      <c r="N35" s="81">
        <f>分析係数表!H38</f>
        <v>4.3205084055974702E-2</v>
      </c>
      <c r="O35" s="82">
        <f t="shared" si="3"/>
        <v>1.0817393991410893</v>
      </c>
      <c r="P35" s="76">
        <f>分析係数表!C38</f>
        <v>0.46043954090550876</v>
      </c>
      <c r="Q35" s="82">
        <f t="shared" si="4"/>
        <v>0.49807559231992404</v>
      </c>
      <c r="R35" s="83">
        <v>0.74725293086721478</v>
      </c>
      <c r="S35" s="84">
        <f t="shared" si="5"/>
        <v>3.2422180722166836</v>
      </c>
      <c r="T35" s="85">
        <f>分析係数表!F38</f>
        <v>0.51649988881476538</v>
      </c>
      <c r="U35" s="86">
        <f t="shared" si="6"/>
        <v>1.6746052738131401</v>
      </c>
      <c r="V35" s="87">
        <f>分析係数表!D38</f>
        <v>3.1020680453635756E-2</v>
      </c>
      <c r="W35" s="167">
        <f t="shared" si="7"/>
        <v>0</v>
      </c>
      <c r="X35" s="76">
        <f>分析係数表!E38</f>
        <v>3.396708917055815E-2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4.7570574289033905E-2</v>
      </c>
      <c r="I36" s="110">
        <f t="shared" si="1"/>
        <v>4.7570574289033905E-2</v>
      </c>
      <c r="J36" s="85">
        <f>分析係数表!G39</f>
        <v>0.35257837611217219</v>
      </c>
      <c r="K36" s="111">
        <f t="shared" si="2"/>
        <v>1.6772355833551026E-2</v>
      </c>
      <c r="L36" s="79"/>
      <c r="M36" s="80"/>
      <c r="N36" s="81">
        <f>分析係数表!H39</f>
        <v>3.7864320821463233E-3</v>
      </c>
      <c r="O36" s="82">
        <f t="shared" si="3"/>
        <v>9.4802101533305386E-2</v>
      </c>
      <c r="P36" s="76">
        <f>分析係数表!C39</f>
        <v>1</v>
      </c>
      <c r="Q36" s="82">
        <f t="shared" si="4"/>
        <v>9.4802101533305386E-2</v>
      </c>
      <c r="R36" s="83">
        <v>0.14866606631490004</v>
      </c>
      <c r="S36" s="84">
        <f t="shared" si="5"/>
        <v>0.19623664060393395</v>
      </c>
      <c r="T36" s="85">
        <f>分析係数表!F39</f>
        <v>0.70335864349932453</v>
      </c>
      <c r="U36" s="86">
        <f t="shared" si="6"/>
        <v>0.13802473734004744</v>
      </c>
      <c r="V36" s="87">
        <f>分析係数表!D39</f>
        <v>5.2871849815996644E-2</v>
      </c>
      <c r="W36" s="167">
        <f t="shared" si="7"/>
        <v>0</v>
      </c>
      <c r="X36" s="76">
        <f>分析係数表!E39</f>
        <v>6.683747146783435E-2</v>
      </c>
      <c r="Y36" s="166">
        <f t="shared" si="8"/>
        <v>0</v>
      </c>
    </row>
    <row r="37" spans="1:25" x14ac:dyDescent="0.2">
      <c r="A37" s="6" t="s">
        <v>25</v>
      </c>
      <c r="B37" s="5" t="s">
        <v>40</v>
      </c>
      <c r="C37" s="90"/>
      <c r="D37" s="107">
        <f>投入係数表!AL37</f>
        <v>2.044711014176663E-4</v>
      </c>
      <c r="E37" s="110">
        <f t="shared" si="9"/>
        <v>2.0447110141766631E-2</v>
      </c>
      <c r="F37" s="85">
        <f>分析係数表!C40</f>
        <v>0.88524546011567695</v>
      </c>
      <c r="G37" s="110">
        <f t="shared" si="0"/>
        <v>1.8100711425484126E-2</v>
      </c>
      <c r="H37" s="110">
        <v>3.2437085076221596E-2</v>
      </c>
      <c r="I37" s="110">
        <f t="shared" si="1"/>
        <v>3.2437085076221596E-2</v>
      </c>
      <c r="J37" s="85">
        <f>分析係数表!G40</f>
        <v>0.51249383412021698</v>
      </c>
      <c r="K37" s="111">
        <f t="shared" si="2"/>
        <v>1.6623806098396476E-2</v>
      </c>
      <c r="L37" s="79"/>
      <c r="M37" s="80"/>
      <c r="N37" s="81">
        <f>分析係数表!H40</f>
        <v>3.2436684093541619E-2</v>
      </c>
      <c r="O37" s="82">
        <f t="shared" si="3"/>
        <v>0.81212755230422518</v>
      </c>
      <c r="P37" s="76">
        <f>分析係数表!C40</f>
        <v>0.88524546011567695</v>
      </c>
      <c r="Q37" s="82">
        <f t="shared" si="4"/>
        <v>0.71893222871217233</v>
      </c>
      <c r="R37" s="83">
        <v>0.72447679844024582</v>
      </c>
      <c r="S37" s="84">
        <f t="shared" si="5"/>
        <v>0.75691388351646738</v>
      </c>
      <c r="T37" s="85">
        <f>分析係数表!F40</f>
        <v>0.70839968994433089</v>
      </c>
      <c r="U37" s="86">
        <f t="shared" si="6"/>
        <v>0.53619756039762489</v>
      </c>
      <c r="V37" s="87">
        <f>分析係数表!D40</f>
        <v>9.1381861743358467E-2</v>
      </c>
      <c r="W37" s="167">
        <f t="shared" si="7"/>
        <v>0</v>
      </c>
      <c r="X37" s="76">
        <f>分析係数表!E40</f>
        <v>5.5943908110774432E-2</v>
      </c>
      <c r="Y37" s="166">
        <f t="shared" si="8"/>
        <v>0</v>
      </c>
    </row>
    <row r="38" spans="1:25" x14ac:dyDescent="0.2">
      <c r="A38" s="6" t="s">
        <v>26</v>
      </c>
      <c r="B38" s="5" t="s">
        <v>277</v>
      </c>
      <c r="C38" s="90"/>
      <c r="D38" s="107">
        <f>投入係数表!AL38</f>
        <v>4.0894220283533261E-5</v>
      </c>
      <c r="E38" s="110">
        <f t="shared" si="9"/>
        <v>4.0894220283533263E-3</v>
      </c>
      <c r="F38" s="85">
        <f>分析係数表!C41</f>
        <v>0.76732784646536523</v>
      </c>
      <c r="G38" s="110">
        <f t="shared" si="0"/>
        <v>3.1379273983043838E-3</v>
      </c>
      <c r="H38" s="110">
        <v>6.3553291773494345E-3</v>
      </c>
      <c r="I38" s="110">
        <f t="shared" si="1"/>
        <v>6.3553291773494345E-3</v>
      </c>
      <c r="J38" s="85">
        <f>分析係数表!G41</f>
        <v>0.44330293713737212</v>
      </c>
      <c r="K38" s="111">
        <f t="shared" si="2"/>
        <v>2.8173360907938431E-3</v>
      </c>
      <c r="L38" s="79"/>
      <c r="M38" s="80"/>
      <c r="N38" s="81">
        <f>分析係数表!H41</f>
        <v>5.3196318442225214E-2</v>
      </c>
      <c r="O38" s="82">
        <f t="shared" si="3"/>
        <v>1.3318931048405884</v>
      </c>
      <c r="P38" s="76">
        <f>分析係数表!C41</f>
        <v>0.76732784646536523</v>
      </c>
      <c r="Q38" s="82">
        <f t="shared" si="4"/>
        <v>1.0219986678593975</v>
      </c>
      <c r="R38" s="83">
        <v>1.0407322756079038</v>
      </c>
      <c r="S38" s="84">
        <f t="shared" si="5"/>
        <v>1.0470876047852533</v>
      </c>
      <c r="T38" s="85">
        <f>分析係数表!F41</f>
        <v>0.5479013319521201</v>
      </c>
      <c r="U38" s="86">
        <f t="shared" si="6"/>
        <v>0.57370069333239537</v>
      </c>
      <c r="V38" s="87">
        <f>分析係数表!D41</f>
        <v>0.13973379965121197</v>
      </c>
      <c r="W38" s="167">
        <f t="shared" si="7"/>
        <v>0</v>
      </c>
      <c r="X38" s="76">
        <f>分析係数表!E41</f>
        <v>0.13463978369439705</v>
      </c>
      <c r="Y38" s="166">
        <f t="shared" si="8"/>
        <v>0</v>
      </c>
    </row>
    <row r="39" spans="1:25" x14ac:dyDescent="0.2">
      <c r="A39" s="6" t="s">
        <v>51</v>
      </c>
      <c r="B39" s="5" t="s">
        <v>368</v>
      </c>
      <c r="C39" s="90"/>
      <c r="D39" s="107">
        <f>投入係数表!AL39</f>
        <v>1.7948018902217376E-3</v>
      </c>
      <c r="E39" s="110">
        <f t="shared" si="9"/>
        <v>0.17948018902217378</v>
      </c>
      <c r="F39" s="85">
        <f>分析係数表!C42</f>
        <v>0.61896115066660296</v>
      </c>
      <c r="G39" s="110">
        <f>E39*F39</f>
        <v>0.11109126431902408</v>
      </c>
      <c r="H39" s="110">
        <v>0.12921429597966747</v>
      </c>
      <c r="I39" s="110">
        <f>C39+H39</f>
        <v>0.12921429597966747</v>
      </c>
      <c r="J39" s="85">
        <f>分析係数表!G42</f>
        <v>0.48521299417713759</v>
      </c>
      <c r="K39" s="111">
        <f>I39*J39</f>
        <v>6.269645544278532E-2</v>
      </c>
      <c r="L39" s="79"/>
      <c r="M39" s="80"/>
      <c r="N39" s="81">
        <f>分析係数表!H42</f>
        <v>1.2030804871176784E-2</v>
      </c>
      <c r="O39" s="82">
        <f t="shared" si="3"/>
        <v>0.30121907911739776</v>
      </c>
      <c r="P39" s="76">
        <f>分析係数表!C42</f>
        <v>0.61896115066660296</v>
      </c>
      <c r="Q39" s="82">
        <f>O39*P39</f>
        <v>0.18644290781323902</v>
      </c>
      <c r="R39" s="83">
        <v>0.20142837388765869</v>
      </c>
      <c r="S39" s="84">
        <f>I39+R39</f>
        <v>0.33064266986732616</v>
      </c>
      <c r="T39" s="85">
        <f>分析係数表!F42</f>
        <v>0.55654305853509045</v>
      </c>
      <c r="U39" s="86">
        <f>S39*T39</f>
        <v>0.18401688277016989</v>
      </c>
      <c r="V39" s="87">
        <f>分析係数表!D42</f>
        <v>0.22065583818571866</v>
      </c>
      <c r="W39" s="167">
        <f>ROUND(S39*V39,0)</f>
        <v>0</v>
      </c>
      <c r="X39" s="76">
        <f>分析係数表!E42</f>
        <v>0.18349678210235978</v>
      </c>
      <c r="Y39" s="166">
        <f>ROUND(S39*X39,0)</f>
        <v>0</v>
      </c>
    </row>
    <row r="40" spans="1:25" x14ac:dyDescent="0.2">
      <c r="A40" s="6" t="s">
        <v>195</v>
      </c>
      <c r="B40" s="5" t="s">
        <v>41</v>
      </c>
      <c r="C40" s="75">
        <f>最終需要_まとめ!C41</f>
        <v>100</v>
      </c>
      <c r="D40" s="107">
        <f>投入係数表!AL40</f>
        <v>0.13573246092330063</v>
      </c>
      <c r="E40" s="110">
        <f t="shared" si="9"/>
        <v>13.573246092330063</v>
      </c>
      <c r="F40" s="85">
        <f>分析係数表!C43</f>
        <v>0.5789580681381028</v>
      </c>
      <c r="G40" s="110">
        <f>E40*F40</f>
        <v>7.8583403359784665</v>
      </c>
      <c r="H40" s="110">
        <v>9.1043852401261116</v>
      </c>
      <c r="I40" s="110">
        <f>C40+H40</f>
        <v>109.10438524012611</v>
      </c>
      <c r="J40" s="85">
        <f>分析係数表!G43</f>
        <v>0.34272082878953108</v>
      </c>
      <c r="K40" s="111">
        <f>I40*J40</f>
        <v>37.392345334068303</v>
      </c>
      <c r="L40" s="79"/>
      <c r="M40" s="80"/>
      <c r="N40" s="81">
        <f>分析係数表!H43</f>
        <v>3.3445512318817892E-2</v>
      </c>
      <c r="O40" s="82">
        <f t="shared" si="3"/>
        <v>0.83738590469703844</v>
      </c>
      <c r="P40" s="76">
        <f>分析係数表!C43</f>
        <v>0.5789580681381028</v>
      </c>
      <c r="Q40" s="82">
        <f>O40*P40</f>
        <v>0.48481132566947482</v>
      </c>
      <c r="R40" s="83">
        <v>1.172443769680714</v>
      </c>
      <c r="S40" s="84">
        <f>I40+R40</f>
        <v>110.27682900980682</v>
      </c>
      <c r="T40" s="85">
        <f>分析係数表!F43</f>
        <v>0.5990685205379862</v>
      </c>
      <c r="U40" s="86">
        <f>S40*T40</f>
        <v>66.063376804525447</v>
      </c>
      <c r="V40" s="87">
        <f>分析係数表!D43</f>
        <v>0.10839694656488549</v>
      </c>
      <c r="W40" s="167">
        <f>ROUND(S40*V40,0)</f>
        <v>12</v>
      </c>
      <c r="X40" s="76">
        <f>分析係数表!E43</f>
        <v>8.9508360596146849E-2</v>
      </c>
      <c r="Y40" s="166">
        <f>ROUND(S40*X40,0)</f>
        <v>10</v>
      </c>
    </row>
    <row r="41" spans="1:25" x14ac:dyDescent="0.2">
      <c r="A41" s="6" t="s">
        <v>341</v>
      </c>
      <c r="B41" s="5" t="s">
        <v>42</v>
      </c>
      <c r="C41" s="90"/>
      <c r="D41" s="107">
        <f>投入係数表!AL41</f>
        <v>1.1177753544165758E-3</v>
      </c>
      <c r="E41" s="110">
        <f t="shared" si="9"/>
        <v>0.11177753544165758</v>
      </c>
      <c r="F41" s="85">
        <f>分析係数表!C44</f>
        <v>0.63630612597919289</v>
      </c>
      <c r="G41" s="110">
        <f>E41*F41</f>
        <v>7.1124730548383072E-2</v>
      </c>
      <c r="H41" s="110">
        <v>8.8745837858542689E-2</v>
      </c>
      <c r="I41" s="110">
        <f>C41+H41</f>
        <v>8.8745837858542689E-2</v>
      </c>
      <c r="J41" s="85">
        <f>分析係数表!G44</f>
        <v>0.27264053101016389</v>
      </c>
      <c r="K41" s="111">
        <f>I41*J41</f>
        <v>2.4195712358694985E-2</v>
      </c>
      <c r="L41" s="79"/>
      <c r="M41" s="80"/>
      <c r="N41" s="81">
        <f>分析係数表!H44</f>
        <v>0.11349043608928404</v>
      </c>
      <c r="O41" s="82">
        <f t="shared" si="3"/>
        <v>2.8414960606124597</v>
      </c>
      <c r="P41" s="76">
        <f>分析係数表!C44</f>
        <v>0.63630612597919289</v>
      </c>
      <c r="Q41" s="82">
        <f>O41*P41</f>
        <v>1.8080613503134522</v>
      </c>
      <c r="R41" s="83">
        <v>1.8435389010973322</v>
      </c>
      <c r="S41" s="84">
        <f>I41+R41</f>
        <v>1.9322847389558748</v>
      </c>
      <c r="T41" s="85">
        <f>分析係数表!F44</f>
        <v>0.52896909354905619</v>
      </c>
      <c r="U41" s="86">
        <f>S41*T41</f>
        <v>1.0221189068441638</v>
      </c>
      <c r="V41" s="87">
        <f>分析係数表!D44</f>
        <v>0.14712715204314458</v>
      </c>
      <c r="W41" s="167">
        <f>ROUND(S41*V41,0)</f>
        <v>0</v>
      </c>
      <c r="X41" s="76">
        <f>分析係数表!E44</f>
        <v>0.10673719145405518</v>
      </c>
      <c r="Y41" s="166">
        <f>ROUND(S41*X41,0)</f>
        <v>0</v>
      </c>
    </row>
    <row r="42" spans="1:25" x14ac:dyDescent="0.2">
      <c r="A42" s="6" t="s">
        <v>342</v>
      </c>
      <c r="B42" s="5" t="s">
        <v>279</v>
      </c>
      <c r="C42" s="90"/>
      <c r="D42" s="107">
        <f>投入係数表!AL42</f>
        <v>1.8584151217739004E-3</v>
      </c>
      <c r="E42" s="110">
        <f t="shared" si="9"/>
        <v>0.18584151217739003</v>
      </c>
      <c r="F42" s="85">
        <f>分析係数表!C45</f>
        <v>1</v>
      </c>
      <c r="G42" s="110">
        <f>E42*F42</f>
        <v>0.18584151217739003</v>
      </c>
      <c r="H42" s="110">
        <v>0.22611471269310843</v>
      </c>
      <c r="I42" s="110">
        <f>C42+H42</f>
        <v>0.22611471269310843</v>
      </c>
      <c r="J42" s="85">
        <f>分析係数表!G45</f>
        <v>0</v>
      </c>
      <c r="K42" s="111">
        <f>I42*J42</f>
        <v>0</v>
      </c>
      <c r="L42" s="79"/>
      <c r="M42" s="80"/>
      <c r="N42" s="81">
        <f>分析係数表!H45</f>
        <v>0</v>
      </c>
      <c r="O42" s="82">
        <f t="shared" si="3"/>
        <v>0</v>
      </c>
      <c r="P42" s="76">
        <f>分析係数表!C45</f>
        <v>1</v>
      </c>
      <c r="Q42" s="82">
        <f>O42*P42</f>
        <v>0</v>
      </c>
      <c r="R42" s="83">
        <v>3.5722226693059321E-2</v>
      </c>
      <c r="S42" s="84">
        <f>I42+R42</f>
        <v>0.26183693938616776</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4.6846601235914212E-3</v>
      </c>
      <c r="E43" s="110">
        <f t="shared" si="9"/>
        <v>0.46846601235914209</v>
      </c>
      <c r="F43" s="85">
        <f>分析係数表!C46</f>
        <v>0.4351527731358511</v>
      </c>
      <c r="G43" s="110">
        <f>E43*F43</f>
        <v>0.20385428439797457</v>
      </c>
      <c r="H43" s="110">
        <v>0.25088645997617898</v>
      </c>
      <c r="I43" s="110">
        <f>C43+H43</f>
        <v>0.25088645997617898</v>
      </c>
      <c r="J43" s="85">
        <f>分析係数表!G46</f>
        <v>9.2768120033880526E-3</v>
      </c>
      <c r="K43" s="111">
        <f>I43*J43</f>
        <v>2.3274265233945535E-3</v>
      </c>
      <c r="L43" s="79"/>
      <c r="M43" s="80"/>
      <c r="N43" s="81">
        <f>分析係数表!H46</f>
        <v>2.189916413611746E-2</v>
      </c>
      <c r="O43" s="82">
        <f t="shared" si="3"/>
        <v>0.54829632141451379</v>
      </c>
      <c r="P43" s="76">
        <f>分析係数表!C46</f>
        <v>0.4351527731358511</v>
      </c>
      <c r="Q43" s="82">
        <f>O43*P43</f>
        <v>0.2385926647637116</v>
      </c>
      <c r="R43" s="83">
        <v>0.28407770236759772</v>
      </c>
      <c r="S43" s="84">
        <f>I43+R43</f>
        <v>0.53496416234377664</v>
      </c>
      <c r="T43" s="85">
        <f>分析係数表!F46</f>
        <v>0.31347557778405194</v>
      </c>
      <c r="U43" s="86">
        <f>S43*T43</f>
        <v>0.16769819988447673</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108">
        <f>投入係数表!AL44</f>
        <v>0.38605961468556887</v>
      </c>
      <c r="E44" s="96">
        <f>SUM(E5:E43)</f>
        <v>38.605961468556899</v>
      </c>
      <c r="F44" s="98">
        <f>分析係数表!C47</f>
        <v>0.50215200620282352</v>
      </c>
      <c r="G44" s="96">
        <f>SUM(G5:G43)</f>
        <v>16.540566408573152</v>
      </c>
      <c r="H44" s="96">
        <f>SUM(H5:H43)</f>
        <v>20.398753512916478</v>
      </c>
      <c r="I44" s="96">
        <f>SUM(I5:I43)</f>
        <v>120.39875351291646</v>
      </c>
      <c r="J44" s="98">
        <f>分析係数表!G47</f>
        <v>0.20854392305328981</v>
      </c>
      <c r="K44" s="112">
        <f>SUM(K5:K43)</f>
        <v>39.910707728864168</v>
      </c>
      <c r="L44" s="94">
        <f>最終需要_まとめ!$L$33</f>
        <v>0.62733333333333341</v>
      </c>
      <c r="M44" s="91">
        <f>K44*L44</f>
        <v>25.037317315240792</v>
      </c>
      <c r="N44" s="95">
        <f>分析係数表!H47</f>
        <v>1</v>
      </c>
      <c r="O44" s="96">
        <f>SUM(O5:O43)</f>
        <v>25.037317315240792</v>
      </c>
      <c r="P44" s="92">
        <f>分析係数表!C47</f>
        <v>0.50215200620282352</v>
      </c>
      <c r="Q44" s="96">
        <f>SUM(Q5:Q43)</f>
        <v>15.046282907081494</v>
      </c>
      <c r="R44" s="91">
        <f>SUM(R5:R43)</f>
        <v>18.225289689074046</v>
      </c>
      <c r="S44" s="97">
        <f>SUM(S5:S43)</f>
        <v>138.62404320199053</v>
      </c>
      <c r="T44" s="98">
        <f>分析係数表!F47</f>
        <v>0.44541069554230517</v>
      </c>
      <c r="U44" s="99">
        <f>SUM(U5:U43)</f>
        <v>82.813035426536231</v>
      </c>
      <c r="V44" s="100">
        <f>分析係数表!D47</f>
        <v>5.4742347785855433E-2</v>
      </c>
      <c r="W44" s="164">
        <f>SUM(W5:W43)</f>
        <v>13</v>
      </c>
      <c r="X44" s="92">
        <f>分析係数表!E47</f>
        <v>4.5721861365849166E-2</v>
      </c>
      <c r="Y44" s="165">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345</v>
      </c>
      <c r="S2" s="3" t="s">
        <v>153</v>
      </c>
      <c r="U2" s="64" t="s">
        <v>210</v>
      </c>
      <c r="W2" s="3" t="s">
        <v>130</v>
      </c>
      <c r="Y2" s="3" t="s">
        <v>154</v>
      </c>
    </row>
    <row r="3" spans="1:25" ht="44" x14ac:dyDescent="0.2">
      <c r="B3" s="65"/>
      <c r="C3" s="66" t="s">
        <v>228</v>
      </c>
      <c r="D3" s="66" t="s">
        <v>347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1.7610454262601119E-2</v>
      </c>
      <c r="E5" s="110">
        <f>$C$41*D5</f>
        <v>1.7610454262601118</v>
      </c>
      <c r="F5" s="85">
        <f>分析係数表!C8</f>
        <v>8.4659786601364306E-2</v>
      </c>
      <c r="G5" s="110">
        <f t="shared" ref="G5:G38" si="0">E5*F5</f>
        <v>0.1490897299824897</v>
      </c>
      <c r="H5" s="110">
        <f t="array" ref="H5:H43">MMULT(逆行列係数!C5:AO43,'37'!G5:G43)</f>
        <v>0.17034038297244397</v>
      </c>
      <c r="I5" s="110">
        <f t="shared" ref="I5:I38" si="1">C5+H5</f>
        <v>0.17034038297244397</v>
      </c>
      <c r="J5" s="85">
        <f>分析係数表!G8</f>
        <v>0.11977611940298508</v>
      </c>
      <c r="K5" s="111">
        <f t="shared" ref="K5:K38" si="2">I5*J5</f>
        <v>2.0402710050057653E-2</v>
      </c>
      <c r="L5" s="79" t="s">
        <v>178</v>
      </c>
      <c r="M5" s="80" t="s">
        <v>178</v>
      </c>
      <c r="N5" s="81">
        <f>分析係数表!H8</f>
        <v>1.0788748708637261E-2</v>
      </c>
      <c r="O5" s="82">
        <f t="shared" ref="O5:O43" si="3">$M$44*N5</f>
        <v>0.22502422618944409</v>
      </c>
      <c r="P5" s="76">
        <f>分析係数表!C8</f>
        <v>8.4659786601364306E-2</v>
      </c>
      <c r="Q5" s="82">
        <f t="shared" ref="Q5:Q38" si="4">O5*P5</f>
        <v>1.905050296933547E-2</v>
      </c>
      <c r="R5" s="83">
        <f t="array" ref="R5:R43">MMULT(逆行列係数!C5:AO43,'37'!Q5:Q43)</f>
        <v>2.473196927952951E-2</v>
      </c>
      <c r="S5" s="84">
        <f t="shared" ref="S5:S38" si="5">I5+R5</f>
        <v>0.19507235225197347</v>
      </c>
      <c r="T5" s="85">
        <f>分析係数表!F8</f>
        <v>0.4513681592039801</v>
      </c>
      <c r="U5" s="86">
        <f t="shared" ref="U5:U38" si="6">S5*T5</f>
        <v>8.804944854756365E-2</v>
      </c>
      <c r="V5" s="87">
        <f>分析係数表!D8</f>
        <v>0.27985074626865669</v>
      </c>
      <c r="W5" s="88">
        <f t="shared" ref="W5:W38" si="7">ROUND(S5*V5,0)</f>
        <v>0</v>
      </c>
      <c r="X5" s="76">
        <f>分析係数表!E8</f>
        <v>0.11442786069651742</v>
      </c>
      <c r="Y5" s="89">
        <f t="shared" ref="Y5:Y38" si="8">ROUND(S5*X5,0)</f>
        <v>0</v>
      </c>
    </row>
    <row r="6" spans="1:25" x14ac:dyDescent="0.2">
      <c r="A6" s="6" t="s">
        <v>220</v>
      </c>
      <c r="B6" s="5" t="s">
        <v>266</v>
      </c>
      <c r="C6" s="90"/>
      <c r="D6" s="107">
        <f>投入係数表!AM6</f>
        <v>1.0329807093963908E-3</v>
      </c>
      <c r="E6" s="110">
        <f t="shared" ref="E6:E43" si="9">$C$41*D6</f>
        <v>0.10329807093963908</v>
      </c>
      <c r="F6" s="85">
        <f>分析係数表!C9</f>
        <v>0.31916038751345532</v>
      </c>
      <c r="G6" s="110">
        <f t="shared" si="0"/>
        <v>3.2968652350487605E-2</v>
      </c>
      <c r="H6" s="110">
        <v>3.5394689192210907E-2</v>
      </c>
      <c r="I6" s="110">
        <f t="shared" si="1"/>
        <v>3.5394689192210907E-2</v>
      </c>
      <c r="J6" s="85">
        <f>分析係数表!G9</f>
        <v>0.24726134585289514</v>
      </c>
      <c r="K6" s="111">
        <f t="shared" si="2"/>
        <v>8.7517384857109908E-3</v>
      </c>
      <c r="L6" s="79"/>
      <c r="M6" s="80"/>
      <c r="N6" s="81">
        <f>分析係数表!H9</f>
        <v>5.7211282597126128E-4</v>
      </c>
      <c r="O6" s="82">
        <f t="shared" si="3"/>
        <v>1.1932731907470701E-2</v>
      </c>
      <c r="P6" s="76">
        <f>分析係数表!C9</f>
        <v>0.31916038751345532</v>
      </c>
      <c r="Q6" s="82">
        <f t="shared" si="4"/>
        <v>3.8084553396825218E-3</v>
      </c>
      <c r="R6" s="83">
        <v>4.6288448230344887E-3</v>
      </c>
      <c r="S6" s="84">
        <f t="shared" si="5"/>
        <v>4.0023534015245395E-2</v>
      </c>
      <c r="T6" s="85">
        <f>分析係数表!F9</f>
        <v>0.67449139280125192</v>
      </c>
      <c r="U6" s="86">
        <f t="shared" si="6"/>
        <v>2.6995529202771148E-2</v>
      </c>
      <c r="V6" s="87">
        <f>分析係数表!D9</f>
        <v>0.15336463223787167</v>
      </c>
      <c r="W6" s="88">
        <f t="shared" si="7"/>
        <v>0</v>
      </c>
      <c r="X6" s="76">
        <f>分析係数表!E9</f>
        <v>8.7636932707355245E-2</v>
      </c>
      <c r="Y6" s="89">
        <f t="shared" si="8"/>
        <v>0</v>
      </c>
    </row>
    <row r="7" spans="1:25" x14ac:dyDescent="0.2">
      <c r="A7" s="6" t="s">
        <v>221</v>
      </c>
      <c r="B7" s="5" t="s">
        <v>267</v>
      </c>
      <c r="C7" s="90"/>
      <c r="D7" s="107">
        <f>投入係数表!AM7</f>
        <v>3.6506948765816219E-3</v>
      </c>
      <c r="E7" s="110">
        <f t="shared" si="9"/>
        <v>0.36506948765816216</v>
      </c>
      <c r="F7" s="85">
        <f>分析係数表!C10</f>
        <v>0.62166360683519284</v>
      </c>
      <c r="G7" s="110">
        <f t="shared" si="0"/>
        <v>0.226950414443049</v>
      </c>
      <c r="H7" s="110">
        <v>0.259170910285903</v>
      </c>
      <c r="I7" s="110">
        <f t="shared" si="1"/>
        <v>0.259170910285903</v>
      </c>
      <c r="J7" s="85">
        <f>分析係数表!G10</f>
        <v>0.1793598233995585</v>
      </c>
      <c r="K7" s="111">
        <f t="shared" si="2"/>
        <v>4.6484848699182381E-2</v>
      </c>
      <c r="L7" s="79"/>
      <c r="M7" s="80"/>
      <c r="N7" s="81">
        <f>分析係数表!H10</f>
        <v>1.0737876843126819E-3</v>
      </c>
      <c r="O7" s="82">
        <f t="shared" si="3"/>
        <v>2.2396317615663203E-2</v>
      </c>
      <c r="P7" s="76">
        <f>分析係数表!C10</f>
        <v>0.62166360683519284</v>
      </c>
      <c r="Q7" s="82">
        <f t="shared" si="4"/>
        <v>1.3922975588779753E-2</v>
      </c>
      <c r="R7" s="83">
        <v>2.2014924352026975E-2</v>
      </c>
      <c r="S7" s="84">
        <f t="shared" si="5"/>
        <v>0.28118583463792995</v>
      </c>
      <c r="T7" s="85">
        <f>分析係数表!F10</f>
        <v>0.51894775570272256</v>
      </c>
      <c r="U7" s="86">
        <f t="shared" si="6"/>
        <v>0.14592075782075062</v>
      </c>
      <c r="V7" s="87">
        <f>分析係数表!D10</f>
        <v>0.10375275938189846</v>
      </c>
      <c r="W7" s="88">
        <f t="shared" si="7"/>
        <v>0</v>
      </c>
      <c r="X7" s="76">
        <f>分析係数表!E10</f>
        <v>7.5423105224429726E-3</v>
      </c>
      <c r="Y7" s="89">
        <f t="shared" si="8"/>
        <v>0</v>
      </c>
    </row>
    <row r="8" spans="1:25" x14ac:dyDescent="0.2">
      <c r="A8" s="6" t="s">
        <v>222</v>
      </c>
      <c r="B8" s="5" t="s">
        <v>27</v>
      </c>
      <c r="C8" s="90"/>
      <c r="D8" s="107">
        <f>投入係数表!AM8</f>
        <v>2.4891101431238333E-5</v>
      </c>
      <c r="E8" s="110">
        <f t="shared" si="9"/>
        <v>2.4891101431238332E-3</v>
      </c>
      <c r="F8" s="85">
        <f>分析係数表!C11</f>
        <v>1.1338376983330734E-2</v>
      </c>
      <c r="G8" s="110">
        <f t="shared" si="0"/>
        <v>2.822246915577034E-5</v>
      </c>
      <c r="H8" s="110">
        <v>1.7882102334088105E-2</v>
      </c>
      <c r="I8" s="110">
        <f t="shared" si="1"/>
        <v>1.7882102334088105E-2</v>
      </c>
      <c r="J8" s="85">
        <f>分析係数表!G11</f>
        <v>0.33809183916250296</v>
      </c>
      <c r="K8" s="111">
        <f t="shared" si="2"/>
        <v>6.0457928662239341E-3</v>
      </c>
      <c r="L8" s="79"/>
      <c r="M8" s="80"/>
      <c r="N8" s="81">
        <f>分析係数表!H11</f>
        <v>-1.9566102119400181E-5</v>
      </c>
      <c r="O8" s="82">
        <f t="shared" si="3"/>
        <v>-4.0809616646616625E-4</v>
      </c>
      <c r="P8" s="76">
        <f>分析係数表!C11</f>
        <v>1.1338376983330734E-2</v>
      </c>
      <c r="Q8" s="82">
        <f t="shared" si="4"/>
        <v>-4.6271481808454871E-6</v>
      </c>
      <c r="R8" s="83">
        <v>3.1288189707170846E-3</v>
      </c>
      <c r="S8" s="84">
        <f t="shared" si="5"/>
        <v>2.101092130480519E-2</v>
      </c>
      <c r="T8" s="85">
        <f>分析係数表!F11</f>
        <v>0.55864858434451581</v>
      </c>
      <c r="U8" s="86">
        <f t="shared" si="6"/>
        <v>1.1737721442703446E-2</v>
      </c>
      <c r="V8" s="87">
        <f>分析係数表!D11</f>
        <v>2.8313109683559361E-2</v>
      </c>
      <c r="W8" s="88">
        <f t="shared" si="7"/>
        <v>0</v>
      </c>
      <c r="X8" s="76">
        <f>分析係数表!E11</f>
        <v>1.8320247442303116E-2</v>
      </c>
      <c r="Y8" s="89">
        <f t="shared" si="8"/>
        <v>0</v>
      </c>
    </row>
    <row r="9" spans="1:25" x14ac:dyDescent="0.2">
      <c r="A9" s="6" t="s">
        <v>223</v>
      </c>
      <c r="B9" s="5" t="s">
        <v>191</v>
      </c>
      <c r="C9" s="90"/>
      <c r="D9" s="107">
        <f>投入係数表!AM9</f>
        <v>0.13022609417133374</v>
      </c>
      <c r="E9" s="110">
        <f t="shared" si="9"/>
        <v>13.022609417133374</v>
      </c>
      <c r="F9" s="85">
        <f>分析係数表!C12</f>
        <v>8.477574226152873E-2</v>
      </c>
      <c r="G9" s="110">
        <f t="shared" si="0"/>
        <v>1.1040013795194559</v>
      </c>
      <c r="H9" s="110">
        <v>1.1385911561409634</v>
      </c>
      <c r="I9" s="110">
        <f t="shared" si="1"/>
        <v>1.1385911561409634</v>
      </c>
      <c r="J9" s="85">
        <f>分析係数表!G12</f>
        <v>0.1365084958708076</v>
      </c>
      <c r="K9" s="111">
        <f t="shared" si="2"/>
        <v>0.15542736613660676</v>
      </c>
      <c r="L9" s="79"/>
      <c r="M9" s="80"/>
      <c r="N9" s="81">
        <f>分析係数表!H12</f>
        <v>8.9702751776602072E-2</v>
      </c>
      <c r="O9" s="82">
        <f t="shared" si="3"/>
        <v>1.8709576847807858</v>
      </c>
      <c r="P9" s="76">
        <f>分析係数表!C12</f>
        <v>8.477574226152873E-2</v>
      </c>
      <c r="Q9" s="82">
        <f t="shared" si="4"/>
        <v>0.15861182646720243</v>
      </c>
      <c r="R9" s="83">
        <v>0.1799487744882497</v>
      </c>
      <c r="S9" s="84">
        <f t="shared" si="5"/>
        <v>1.3185399306292132</v>
      </c>
      <c r="T9" s="85">
        <f>分析係数表!F12</f>
        <v>0.34033278686012841</v>
      </c>
      <c r="U9" s="86">
        <f t="shared" si="6"/>
        <v>0.44874236917740051</v>
      </c>
      <c r="V9" s="87">
        <f>分析係数表!D12</f>
        <v>4.8339896119018802E-2</v>
      </c>
      <c r="W9" s="88">
        <f t="shared" si="7"/>
        <v>0</v>
      </c>
      <c r="X9" s="76">
        <f>分析係数表!E12</f>
        <v>5.0155515038227586E-2</v>
      </c>
      <c r="Y9" s="89">
        <f t="shared" si="8"/>
        <v>0</v>
      </c>
    </row>
    <row r="10" spans="1:25" x14ac:dyDescent="0.2">
      <c r="A10" s="6" t="s">
        <v>224</v>
      </c>
      <c r="B10" s="5" t="s">
        <v>28</v>
      </c>
      <c r="C10" s="90"/>
      <c r="D10" s="107">
        <f>投入係数表!AM10</f>
        <v>3.5926156399087327E-3</v>
      </c>
      <c r="E10" s="110">
        <f t="shared" si="9"/>
        <v>0.35926156399087328</v>
      </c>
      <c r="F10" s="85">
        <f>分析係数表!C13</f>
        <v>0</v>
      </c>
      <c r="G10" s="110">
        <f t="shared" si="0"/>
        <v>0</v>
      </c>
      <c r="H10" s="110">
        <v>0</v>
      </c>
      <c r="I10" s="110">
        <f t="shared" si="1"/>
        <v>0</v>
      </c>
      <c r="J10" s="85">
        <f>分析係数表!G13</f>
        <v>0.24491255961844197</v>
      </c>
      <c r="K10" s="111">
        <f t="shared" si="2"/>
        <v>0</v>
      </c>
      <c r="L10" s="79"/>
      <c r="M10" s="80"/>
      <c r="N10" s="81">
        <f>分析係数表!H13</f>
        <v>1.4239426478414675E-2</v>
      </c>
      <c r="O10" s="82">
        <f t="shared" si="3"/>
        <v>0.29699606610741713</v>
      </c>
      <c r="P10" s="76">
        <f>分析係数表!C13</f>
        <v>0</v>
      </c>
      <c r="Q10" s="82">
        <f t="shared" si="4"/>
        <v>0</v>
      </c>
      <c r="R10" s="83">
        <v>0</v>
      </c>
      <c r="S10" s="84">
        <f t="shared" si="5"/>
        <v>0</v>
      </c>
      <c r="T10" s="85">
        <f>分析係数表!F13</f>
        <v>0.38322734499205086</v>
      </c>
      <c r="U10" s="86">
        <f t="shared" si="6"/>
        <v>0</v>
      </c>
      <c r="V10" s="87">
        <f>分析係数表!D13</f>
        <v>0.15429252782193958</v>
      </c>
      <c r="W10" s="88">
        <f t="shared" si="7"/>
        <v>0</v>
      </c>
      <c r="X10" s="76">
        <f>分析係数表!E13</f>
        <v>0.15087440381558029</v>
      </c>
      <c r="Y10" s="89">
        <f t="shared" si="8"/>
        <v>0</v>
      </c>
    </row>
    <row r="11" spans="1:25" x14ac:dyDescent="0.2">
      <c r="A11" s="6" t="s">
        <v>225</v>
      </c>
      <c r="B11" s="5" t="s">
        <v>268</v>
      </c>
      <c r="C11" s="90"/>
      <c r="D11" s="107">
        <f>投入係数表!AM11</f>
        <v>6.1024683675585979E-3</v>
      </c>
      <c r="E11" s="110">
        <f t="shared" si="9"/>
        <v>0.61024683675585978</v>
      </c>
      <c r="F11" s="85">
        <f>分析係数表!C14</f>
        <v>0.10751143043762246</v>
      </c>
      <c r="G11" s="110">
        <f t="shared" si="0"/>
        <v>6.560851033965677E-2</v>
      </c>
      <c r="H11" s="110">
        <v>0.10232284331030125</v>
      </c>
      <c r="I11" s="110">
        <f t="shared" si="1"/>
        <v>0.10232284331030125</v>
      </c>
      <c r="J11" s="85">
        <f>分析係数表!G14</f>
        <v>0.16229985443959244</v>
      </c>
      <c r="K11" s="111">
        <f t="shared" si="2"/>
        <v>1.6606982575107117E-2</v>
      </c>
      <c r="L11" s="79"/>
      <c r="M11" s="80"/>
      <c r="N11" s="81">
        <f>分析係数表!H14</f>
        <v>1.1512694487055067E-3</v>
      </c>
      <c r="O11" s="82">
        <f t="shared" si="3"/>
        <v>2.4012378434869221E-2</v>
      </c>
      <c r="P11" s="76">
        <f>分析係数表!C14</f>
        <v>0.10751143043762246</v>
      </c>
      <c r="Q11" s="82">
        <f t="shared" si="4"/>
        <v>2.5816051537423078E-3</v>
      </c>
      <c r="R11" s="83">
        <v>1.5293102621027697E-2</v>
      </c>
      <c r="S11" s="84">
        <f t="shared" si="5"/>
        <v>0.11761594593132896</v>
      </c>
      <c r="T11" s="85">
        <f>分析係数表!F14</f>
        <v>0.30163027656477437</v>
      </c>
      <c r="U11" s="86">
        <f t="shared" si="6"/>
        <v>3.5476530299694303E-2</v>
      </c>
      <c r="V11" s="87">
        <f>分析係数表!D14</f>
        <v>4.9606986899563318E-2</v>
      </c>
      <c r="W11" s="88">
        <f t="shared" si="7"/>
        <v>0</v>
      </c>
      <c r="X11" s="76">
        <f>分析係数表!E14</f>
        <v>4.2823871906841338E-2</v>
      </c>
      <c r="Y11" s="89">
        <f t="shared" si="8"/>
        <v>0</v>
      </c>
    </row>
    <row r="12" spans="1:25" x14ac:dyDescent="0.2">
      <c r="A12" s="6" t="s">
        <v>226</v>
      </c>
      <c r="B12" s="5" t="s">
        <v>29</v>
      </c>
      <c r="C12" s="90"/>
      <c r="D12" s="107">
        <f>投入係数表!AM12</f>
        <v>6.4011615847334577E-3</v>
      </c>
      <c r="E12" s="110">
        <f t="shared" si="9"/>
        <v>0.6401161584733458</v>
      </c>
      <c r="F12" s="85">
        <f>分析係数表!C15</f>
        <v>0</v>
      </c>
      <c r="G12" s="110">
        <f t="shared" si="0"/>
        <v>0</v>
      </c>
      <c r="H12" s="110">
        <v>0</v>
      </c>
      <c r="I12" s="110">
        <f t="shared" si="1"/>
        <v>0</v>
      </c>
      <c r="J12" s="85">
        <f>分析係数表!G15</f>
        <v>9.5606550833438886E-2</v>
      </c>
      <c r="K12" s="111">
        <f t="shared" si="2"/>
        <v>0</v>
      </c>
      <c r="L12" s="79"/>
      <c r="M12" s="80"/>
      <c r="N12" s="81">
        <f>分析係数表!H15</f>
        <v>8.2240240428262841E-3</v>
      </c>
      <c r="O12" s="82">
        <f t="shared" si="3"/>
        <v>0.171530980689059</v>
      </c>
      <c r="P12" s="76">
        <f>分析係数表!C15</f>
        <v>0</v>
      </c>
      <c r="Q12" s="82">
        <f t="shared" si="4"/>
        <v>0</v>
      </c>
      <c r="R12" s="83">
        <v>0</v>
      </c>
      <c r="S12" s="84">
        <f t="shared" si="5"/>
        <v>0</v>
      </c>
      <c r="T12" s="85">
        <f>分析係数表!F15</f>
        <v>0.30369184830376095</v>
      </c>
      <c r="U12" s="86">
        <f t="shared" si="6"/>
        <v>0</v>
      </c>
      <c r="V12" s="87">
        <f>分析係数表!D15</f>
        <v>1.6461521337800857E-2</v>
      </c>
      <c r="W12" s="88">
        <f t="shared" si="7"/>
        <v>0</v>
      </c>
      <c r="X12" s="76">
        <f>分析係数表!E15</f>
        <v>1.4956994323480985E-2</v>
      </c>
      <c r="Y12" s="89">
        <f t="shared" si="8"/>
        <v>0</v>
      </c>
    </row>
    <row r="13" spans="1:25" x14ac:dyDescent="0.2">
      <c r="A13" s="6" t="s">
        <v>227</v>
      </c>
      <c r="B13" s="5" t="s">
        <v>30</v>
      </c>
      <c r="C13" s="90"/>
      <c r="D13" s="107">
        <f>投入係数表!AM13</f>
        <v>5.0777846919726199E-3</v>
      </c>
      <c r="E13" s="110">
        <f t="shared" si="9"/>
        <v>0.50777846919726199</v>
      </c>
      <c r="F13" s="85">
        <f>分析係数表!C16</f>
        <v>7.3204631810756426E-2</v>
      </c>
      <c r="G13" s="110">
        <f t="shared" si="0"/>
        <v>3.7171735879015087E-2</v>
      </c>
      <c r="H13" s="110">
        <v>6.3109765350920138E-2</v>
      </c>
      <c r="I13" s="110">
        <f t="shared" si="1"/>
        <v>6.3109765350920138E-2</v>
      </c>
      <c r="J13" s="85">
        <f>分析係数表!G16</f>
        <v>3.3405954974582423E-2</v>
      </c>
      <c r="K13" s="111">
        <f t="shared" si="2"/>
        <v>2.1082419797693003E-3</v>
      </c>
      <c r="L13" s="79"/>
      <c r="M13" s="80"/>
      <c r="N13" s="81">
        <f>分析係数表!H16</f>
        <v>1.6620229784303289E-2</v>
      </c>
      <c r="O13" s="82">
        <f t="shared" si="3"/>
        <v>0.34665320764302027</v>
      </c>
      <c r="P13" s="76">
        <f>分析係数表!C16</f>
        <v>7.3204631810756426E-2</v>
      </c>
      <c r="Q13" s="82">
        <f t="shared" si="4"/>
        <v>2.5376620431524995E-2</v>
      </c>
      <c r="R13" s="83">
        <v>3.2401880402173795E-2</v>
      </c>
      <c r="S13" s="84">
        <f t="shared" si="5"/>
        <v>9.5511645753093927E-2</v>
      </c>
      <c r="T13" s="85">
        <f>分析係数表!F16</f>
        <v>0.2888106809675437</v>
      </c>
      <c r="U13" s="86">
        <f t="shared" si="6"/>
        <v>2.7584783450281859E-2</v>
      </c>
      <c r="V13" s="87">
        <f>分析係数表!D16</f>
        <v>4.6366124797497348E-3</v>
      </c>
      <c r="W13" s="88">
        <f t="shared" si="7"/>
        <v>0</v>
      </c>
      <c r="X13" s="76">
        <f>分析係数表!E16</f>
        <v>3.9662588682196527E-3</v>
      </c>
      <c r="Y13" s="89">
        <f t="shared" si="8"/>
        <v>0</v>
      </c>
    </row>
    <row r="14" spans="1:25" x14ac:dyDescent="0.2">
      <c r="A14" s="6" t="s">
        <v>2</v>
      </c>
      <c r="B14" s="5" t="s">
        <v>365</v>
      </c>
      <c r="C14" s="90"/>
      <c r="D14" s="107">
        <f>投入係数表!AM14</f>
        <v>2.8209914955403441E-3</v>
      </c>
      <c r="E14" s="110">
        <f t="shared" si="9"/>
        <v>0.28209914955403442</v>
      </c>
      <c r="F14" s="85">
        <f>分析係数表!C17</f>
        <v>9.4677137870855188E-2</v>
      </c>
      <c r="G14" s="110">
        <f t="shared" si="0"/>
        <v>2.6708340075578315E-2</v>
      </c>
      <c r="H14" s="110">
        <v>4.8061545002497527E-2</v>
      </c>
      <c r="I14" s="110">
        <f t="shared" si="1"/>
        <v>4.8061545002497527E-2</v>
      </c>
      <c r="J14" s="85">
        <f>分析係数表!G17</f>
        <v>0.22277835489659081</v>
      </c>
      <c r="K14" s="111">
        <f t="shared" si="2"/>
        <v>1.0707071929444865E-2</v>
      </c>
      <c r="L14" s="79"/>
      <c r="M14" s="80"/>
      <c r="N14" s="81">
        <f>分析係数表!H17</f>
        <v>2.9857871834204678E-3</v>
      </c>
      <c r="O14" s="82">
        <f t="shared" si="3"/>
        <v>6.2275475002736974E-2</v>
      </c>
      <c r="P14" s="76">
        <f>分析係数表!C17</f>
        <v>9.4677137870855188E-2</v>
      </c>
      <c r="Q14" s="82">
        <f t="shared" si="4"/>
        <v>5.896063732807124E-3</v>
      </c>
      <c r="R14" s="83">
        <v>1.4024661427130566E-2</v>
      </c>
      <c r="S14" s="84">
        <f t="shared" si="5"/>
        <v>6.2086206429628095E-2</v>
      </c>
      <c r="T14" s="85">
        <f>分析係数表!F17</f>
        <v>0.35642648030975543</v>
      </c>
      <c r="U14" s="86">
        <f t="shared" si="6"/>
        <v>2.2129168033497248E-2</v>
      </c>
      <c r="V14" s="87">
        <f>分析係数表!D17</f>
        <v>4.0948153744451793E-2</v>
      </c>
      <c r="W14" s="88">
        <f t="shared" si="7"/>
        <v>0</v>
      </c>
      <c r="X14" s="76">
        <f>分析係数表!E17</f>
        <v>3.8719425819246388E-2</v>
      </c>
      <c r="Y14" s="89">
        <f t="shared" si="8"/>
        <v>0</v>
      </c>
    </row>
    <row r="15" spans="1:25" x14ac:dyDescent="0.2">
      <c r="A15" s="6" t="s">
        <v>3</v>
      </c>
      <c r="B15" s="5" t="s">
        <v>31</v>
      </c>
      <c r="C15" s="90"/>
      <c r="D15" s="107">
        <f>投入係数表!AM15</f>
        <v>1.3690105787181083E-3</v>
      </c>
      <c r="E15" s="110">
        <f t="shared" si="9"/>
        <v>0.13690105787181084</v>
      </c>
      <c r="F15" s="85">
        <f>分析係数表!C18</f>
        <v>9.0734209682590605E-2</v>
      </c>
      <c r="G15" s="110">
        <f t="shared" si="0"/>
        <v>1.2421609290709356E-2</v>
      </c>
      <c r="H15" s="110">
        <v>1.6640792560576694E-2</v>
      </c>
      <c r="I15" s="110">
        <f t="shared" si="1"/>
        <v>1.6640792560576694E-2</v>
      </c>
      <c r="J15" s="85">
        <f>分析係数表!G18</f>
        <v>0.21565293431791682</v>
      </c>
      <c r="K15" s="111">
        <f t="shared" si="2"/>
        <v>3.5886357450641247E-3</v>
      </c>
      <c r="L15" s="79"/>
      <c r="M15" s="80"/>
      <c r="N15" s="81">
        <f>分析係数表!H18</f>
        <v>4.3984597564411608E-4</v>
      </c>
      <c r="O15" s="82">
        <f t="shared" si="3"/>
        <v>9.174001822159418E-3</v>
      </c>
      <c r="P15" s="76">
        <f>分析係数表!C18</f>
        <v>9.0734209682590605E-2</v>
      </c>
      <c r="Q15" s="82">
        <f t="shared" si="4"/>
        <v>8.3239580496028093E-4</v>
      </c>
      <c r="R15" s="83">
        <v>2.4083540234016319E-3</v>
      </c>
      <c r="S15" s="84">
        <f t="shared" si="5"/>
        <v>1.9049146583978327E-2</v>
      </c>
      <c r="T15" s="85">
        <f>分析係数表!F18</f>
        <v>0.45924018655266224</v>
      </c>
      <c r="U15" s="86">
        <f t="shared" si="6"/>
        <v>8.7481336308952162E-3</v>
      </c>
      <c r="V15" s="87">
        <f>分析係数表!D18</f>
        <v>6.0775359502526237E-2</v>
      </c>
      <c r="W15" s="88">
        <f t="shared" si="7"/>
        <v>0</v>
      </c>
      <c r="X15" s="76">
        <f>分析係数表!E18</f>
        <v>6.0046638165565484E-2</v>
      </c>
      <c r="Y15" s="89">
        <f t="shared" si="8"/>
        <v>0</v>
      </c>
    </row>
    <row r="16" spans="1:25" x14ac:dyDescent="0.2">
      <c r="A16" s="6" t="s">
        <v>4</v>
      </c>
      <c r="B16" s="5" t="s">
        <v>32</v>
      </c>
      <c r="C16" s="90"/>
      <c r="D16" s="107">
        <f>投入係数表!AM16</f>
        <v>2.903961833644472E-5</v>
      </c>
      <c r="E16" s="110">
        <f t="shared" si="9"/>
        <v>2.9039618336444721E-3</v>
      </c>
      <c r="F16" s="85">
        <f>分析係数表!C19</f>
        <v>0.38367313932924796</v>
      </c>
      <c r="G16" s="110">
        <f t="shared" si="0"/>
        <v>1.1141721532066939E-3</v>
      </c>
      <c r="H16" s="110">
        <v>1.7191564416280954E-2</v>
      </c>
      <c r="I16" s="110">
        <f t="shared" si="1"/>
        <v>1.7191564416280954E-2</v>
      </c>
      <c r="J16" s="85">
        <f>分析係数表!G19</f>
        <v>5.766363928853338E-2</v>
      </c>
      <c r="K16" s="111">
        <f t="shared" si="2"/>
        <v>9.9132816930601092E-4</v>
      </c>
      <c r="L16" s="79"/>
      <c r="M16" s="80"/>
      <c r="N16" s="81">
        <f>分析係数表!H19</f>
        <v>-1.1191810412296904E-4</v>
      </c>
      <c r="O16" s="82">
        <f t="shared" si="3"/>
        <v>-2.3343100721864712E-3</v>
      </c>
      <c r="P16" s="76">
        <f>分析係数表!C19</f>
        <v>0.38367313932924796</v>
      </c>
      <c r="Q16" s="82">
        <f t="shared" si="4"/>
        <v>-8.9561207356366683E-4</v>
      </c>
      <c r="R16" s="83">
        <v>7.9943918225230202E-3</v>
      </c>
      <c r="S16" s="84">
        <f t="shared" si="5"/>
        <v>2.5185956238803972E-2</v>
      </c>
      <c r="T16" s="85">
        <f>分析係数表!F19</f>
        <v>0.24005843022564122</v>
      </c>
      <c r="U16" s="86">
        <f t="shared" si="6"/>
        <v>6.0461011184189768E-3</v>
      </c>
      <c r="V16" s="87">
        <f>分析係数表!D19</f>
        <v>6.7037511004807461E-3</v>
      </c>
      <c r="W16" s="88">
        <f t="shared" si="7"/>
        <v>0</v>
      </c>
      <c r="X16" s="76">
        <f>分析係数表!E19</f>
        <v>7.5624105778571375E-3</v>
      </c>
      <c r="Y16" s="89">
        <f t="shared" si="8"/>
        <v>0</v>
      </c>
    </row>
    <row r="17" spans="1:25" x14ac:dyDescent="0.2">
      <c r="A17" s="6" t="s">
        <v>5</v>
      </c>
      <c r="B17" s="5" t="s">
        <v>33</v>
      </c>
      <c r="C17" s="90"/>
      <c r="D17" s="107">
        <f>投入係数表!AM17</f>
        <v>3.3602986932171748E-4</v>
      </c>
      <c r="E17" s="110">
        <f t="shared" si="9"/>
        <v>3.3602986932171751E-2</v>
      </c>
      <c r="F17" s="85">
        <f>分析係数表!C20</f>
        <v>5.6760594962254274E-2</v>
      </c>
      <c r="G17" s="110">
        <f t="shared" si="0"/>
        <v>1.9073255307789241E-3</v>
      </c>
      <c r="H17" s="110">
        <v>3.5520317155990156E-3</v>
      </c>
      <c r="I17" s="110">
        <f t="shared" si="1"/>
        <v>3.5520317155990156E-3</v>
      </c>
      <c r="J17" s="85">
        <f>分析係数表!G20</f>
        <v>0.10000544691976687</v>
      </c>
      <c r="K17" s="111">
        <f t="shared" si="2"/>
        <v>3.5522251919166582E-4</v>
      </c>
      <c r="L17" s="79"/>
      <c r="M17" s="80"/>
      <c r="N17" s="81">
        <f>分析係数表!H20</f>
        <v>5.4785085934320511E-4</v>
      </c>
      <c r="O17" s="82">
        <f t="shared" si="3"/>
        <v>1.1426692661052656E-2</v>
      </c>
      <c r="P17" s="76">
        <f>分析係数表!C20</f>
        <v>5.6760594962254274E-2</v>
      </c>
      <c r="Q17" s="82">
        <f t="shared" si="4"/>
        <v>6.4858587389217328E-4</v>
      </c>
      <c r="R17" s="83">
        <v>2.1684168666109421E-3</v>
      </c>
      <c r="S17" s="84">
        <f t="shared" si="5"/>
        <v>5.7204485822099577E-3</v>
      </c>
      <c r="T17" s="85">
        <f>分析係数表!F20</f>
        <v>0.22277901846505802</v>
      </c>
      <c r="U17" s="86">
        <f t="shared" si="6"/>
        <v>1.2743959203245672E-3</v>
      </c>
      <c r="V17" s="87">
        <f>分析係数表!D20</f>
        <v>3.7583746391415651E-2</v>
      </c>
      <c r="W17" s="88">
        <f t="shared" si="7"/>
        <v>0</v>
      </c>
      <c r="X17" s="76">
        <f>分析係数表!E20</f>
        <v>4.0089329484176699E-2</v>
      </c>
      <c r="Y17" s="89">
        <f t="shared" si="8"/>
        <v>0</v>
      </c>
    </row>
    <row r="18" spans="1:25" x14ac:dyDescent="0.2">
      <c r="A18" s="6" t="s">
        <v>6</v>
      </c>
      <c r="B18" s="5" t="s">
        <v>34</v>
      </c>
      <c r="C18" s="90"/>
      <c r="D18" s="107">
        <f>投入係数表!AM18</f>
        <v>2.7795063264882806E-3</v>
      </c>
      <c r="E18" s="110">
        <f t="shared" si="9"/>
        <v>0.27795063264882808</v>
      </c>
      <c r="F18" s="85">
        <f>分析係数表!C21</f>
        <v>0.13737850556345566</v>
      </c>
      <c r="G18" s="110">
        <f t="shared" si="0"/>
        <v>3.8184442533713045E-2</v>
      </c>
      <c r="H18" s="110">
        <v>5.2024789088241298E-2</v>
      </c>
      <c r="I18" s="110">
        <f t="shared" si="1"/>
        <v>5.2024789088241298E-2</v>
      </c>
      <c r="J18" s="85">
        <f>分析係数表!G21</f>
        <v>0.2851571527617287</v>
      </c>
      <c r="K18" s="111">
        <f t="shared" si="2"/>
        <v>1.483524072943234E-2</v>
      </c>
      <c r="L18" s="79"/>
      <c r="M18" s="80"/>
      <c r="N18" s="81">
        <f>分析係数表!H21</f>
        <v>9.156935791879285E-4</v>
      </c>
      <c r="O18" s="82">
        <f t="shared" si="3"/>
        <v>1.9098900590616582E-2</v>
      </c>
      <c r="P18" s="76">
        <f>分析係数表!C21</f>
        <v>0.13737850556345566</v>
      </c>
      <c r="Q18" s="82">
        <f t="shared" si="4"/>
        <v>2.6237784210439066E-3</v>
      </c>
      <c r="R18" s="83">
        <v>8.0745595473220178E-3</v>
      </c>
      <c r="S18" s="84">
        <f t="shared" si="5"/>
        <v>6.0099348635563314E-2</v>
      </c>
      <c r="T18" s="85">
        <f>分析係数表!F21</f>
        <v>0.4258002079963023</v>
      </c>
      <c r="U18" s="86">
        <f t="shared" si="6"/>
        <v>2.5590315149465147E-2</v>
      </c>
      <c r="V18" s="87">
        <f>分析係数表!D21</f>
        <v>6.1084469609429162E-2</v>
      </c>
      <c r="W18" s="88">
        <f t="shared" si="7"/>
        <v>0</v>
      </c>
      <c r="X18" s="76">
        <f>分析係数表!E21</f>
        <v>5.0829096371620058E-2</v>
      </c>
      <c r="Y18" s="89">
        <f t="shared" si="8"/>
        <v>0</v>
      </c>
    </row>
    <row r="19" spans="1:25" x14ac:dyDescent="0.2">
      <c r="A19" s="6" t="s">
        <v>7</v>
      </c>
      <c r="B19" s="5" t="s">
        <v>269</v>
      </c>
      <c r="C19" s="90"/>
      <c r="D19" s="107">
        <f>投入係数表!AM19</f>
        <v>1.2445550715619167E-5</v>
      </c>
      <c r="E19" s="110">
        <f t="shared" si="9"/>
        <v>1.2445550715619166E-3</v>
      </c>
      <c r="F19" s="85">
        <f>分析係数表!C22</f>
        <v>5.5142937219730959E-2</v>
      </c>
      <c r="G19" s="110">
        <f t="shared" si="0"/>
        <v>6.862842217763654E-5</v>
      </c>
      <c r="H19" s="110">
        <v>2.8762359947286467E-3</v>
      </c>
      <c r="I19" s="110">
        <f t="shared" si="1"/>
        <v>2.8762359947286467E-3</v>
      </c>
      <c r="J19" s="85">
        <f>分析係数表!G22</f>
        <v>0.19463487332339791</v>
      </c>
      <c r="K19" s="111">
        <f t="shared" si="2"/>
        <v>5.598158284822075E-4</v>
      </c>
      <c r="L19" s="79"/>
      <c r="M19" s="80"/>
      <c r="N19" s="81">
        <f>分析係数表!H22</f>
        <v>4.3045424662680399E-5</v>
      </c>
      <c r="O19" s="82">
        <f t="shared" si="3"/>
        <v>8.9781156622556577E-4</v>
      </c>
      <c r="P19" s="76">
        <f>分析係数表!C22</f>
        <v>5.5142937219730959E-2</v>
      </c>
      <c r="Q19" s="82">
        <f t="shared" si="4"/>
        <v>4.9507966831524697E-5</v>
      </c>
      <c r="R19" s="83">
        <v>1.037766421178563E-3</v>
      </c>
      <c r="S19" s="84">
        <f t="shared" si="5"/>
        <v>3.9140024159072095E-3</v>
      </c>
      <c r="T19" s="85">
        <f>分析係数表!F22</f>
        <v>0.4128663686040735</v>
      </c>
      <c r="U19" s="86">
        <f t="shared" si="6"/>
        <v>1.6159599641631802E-3</v>
      </c>
      <c r="V19" s="87">
        <f>分析係数表!D22</f>
        <v>7.2826626924987578E-2</v>
      </c>
      <c r="W19" s="88">
        <f t="shared" si="7"/>
        <v>0</v>
      </c>
      <c r="X19" s="76">
        <f>分析係数表!E22</f>
        <v>7.2131147540983612E-2</v>
      </c>
      <c r="Y19" s="89">
        <f t="shared" si="8"/>
        <v>0</v>
      </c>
    </row>
    <row r="20" spans="1:25" x14ac:dyDescent="0.2">
      <c r="A20" s="6" t="s">
        <v>8</v>
      </c>
      <c r="B20" s="5" t="s">
        <v>270</v>
      </c>
      <c r="C20" s="90"/>
      <c r="D20" s="107">
        <f>投入係数表!AM20</f>
        <v>1.2445550715619167E-5</v>
      </c>
      <c r="E20" s="110">
        <f t="shared" si="9"/>
        <v>1.2445550715619166E-3</v>
      </c>
      <c r="F20" s="85">
        <f>分析係数表!C23</f>
        <v>0</v>
      </c>
      <c r="G20" s="110">
        <f t="shared" si="0"/>
        <v>0</v>
      </c>
      <c r="H20" s="110">
        <v>0</v>
      </c>
      <c r="I20" s="110">
        <f t="shared" si="1"/>
        <v>0</v>
      </c>
      <c r="J20" s="85">
        <f>分析係数表!G23</f>
        <v>0.21584180854981727</v>
      </c>
      <c r="K20" s="111">
        <f t="shared" si="2"/>
        <v>0</v>
      </c>
      <c r="L20" s="79"/>
      <c r="M20" s="80"/>
      <c r="N20" s="81">
        <f>分析係数表!H23</f>
        <v>2.5044610712832233E-5</v>
      </c>
      <c r="O20" s="82">
        <f t="shared" si="3"/>
        <v>5.2236309307669281E-4</v>
      </c>
      <c r="P20" s="76">
        <f>分析係数表!C23</f>
        <v>0</v>
      </c>
      <c r="Q20" s="82">
        <f t="shared" si="4"/>
        <v>0</v>
      </c>
      <c r="R20" s="83">
        <v>0</v>
      </c>
      <c r="S20" s="84">
        <f t="shared" si="5"/>
        <v>0</v>
      </c>
      <c r="T20" s="85">
        <f>分析係数表!F23</f>
        <v>0.44097566503300378</v>
      </c>
      <c r="U20" s="86">
        <f t="shared" si="6"/>
        <v>0</v>
      </c>
      <c r="V20" s="87">
        <f>分析係数表!D23</f>
        <v>5.3117652058131959E-2</v>
      </c>
      <c r="W20" s="88">
        <f t="shared" si="7"/>
        <v>0</v>
      </c>
      <c r="X20" s="76">
        <f>分析係数表!E23</f>
        <v>4.7820051559534262E-2</v>
      </c>
      <c r="Y20" s="89">
        <f t="shared" si="8"/>
        <v>0</v>
      </c>
    </row>
    <row r="21" spans="1:25" x14ac:dyDescent="0.2">
      <c r="A21" s="6" t="s">
        <v>9</v>
      </c>
      <c r="B21" s="5" t="s">
        <v>271</v>
      </c>
      <c r="C21" s="90"/>
      <c r="D21" s="107">
        <f>投入係数表!AM21</f>
        <v>7.7162414436838828E-4</v>
      </c>
      <c r="E21" s="110">
        <f t="shared" si="9"/>
        <v>7.7162414436838828E-2</v>
      </c>
      <c r="F21" s="85">
        <f>分析係数表!C24</f>
        <v>1</v>
      </c>
      <c r="G21" s="110">
        <f t="shared" si="0"/>
        <v>7.7162414436838828E-2</v>
      </c>
      <c r="H21" s="110">
        <v>0.13831480083152869</v>
      </c>
      <c r="I21" s="110">
        <f t="shared" si="1"/>
        <v>0.13831480083152869</v>
      </c>
      <c r="J21" s="85">
        <f>分析係数表!G24</f>
        <v>0.20831345678476951</v>
      </c>
      <c r="K21" s="111">
        <f t="shared" si="2"/>
        <v>2.8812834285712654E-2</v>
      </c>
      <c r="L21" s="79"/>
      <c r="M21" s="80"/>
      <c r="N21" s="81">
        <f>分析係数表!H24</f>
        <v>3.2557993926681905E-4</v>
      </c>
      <c r="O21" s="82">
        <f t="shared" si="3"/>
        <v>6.7907202099970069E-3</v>
      </c>
      <c r="P21" s="76">
        <f>分析係数表!C24</f>
        <v>1</v>
      </c>
      <c r="Q21" s="82">
        <f t="shared" si="4"/>
        <v>6.7907202099970069E-3</v>
      </c>
      <c r="R21" s="83">
        <v>3.5830963038124254E-2</v>
      </c>
      <c r="S21" s="84">
        <f t="shared" si="5"/>
        <v>0.17414576386965294</v>
      </c>
      <c r="T21" s="85">
        <f>分析係数表!F24</f>
        <v>0.39224380935860187</v>
      </c>
      <c r="U21" s="86">
        <f t="shared" si="6"/>
        <v>6.8307597803896253E-2</v>
      </c>
      <c r="V21" s="87">
        <f>分析係数表!D24</f>
        <v>2.7169434927793921E-2</v>
      </c>
      <c r="W21" s="88">
        <f t="shared" si="7"/>
        <v>0</v>
      </c>
      <c r="X21" s="76">
        <f>分析係数表!E24</f>
        <v>2.746216227937031E-2</v>
      </c>
      <c r="Y21" s="89">
        <f t="shared" si="8"/>
        <v>0</v>
      </c>
    </row>
    <row r="22" spans="1:25" x14ac:dyDescent="0.2">
      <c r="A22" s="6" t="s">
        <v>10</v>
      </c>
      <c r="B22" s="5" t="s">
        <v>272</v>
      </c>
      <c r="C22" s="90"/>
      <c r="D22" s="107">
        <f>投入係数表!AM22</f>
        <v>1.6594067620825556E-5</v>
      </c>
      <c r="E22" s="110">
        <f t="shared" si="9"/>
        <v>1.6594067620825555E-3</v>
      </c>
      <c r="F22" s="85">
        <f>分析係数表!C25</f>
        <v>5.3881637957861162E-2</v>
      </c>
      <c r="G22" s="110">
        <f t="shared" si="0"/>
        <v>8.9411554379358908E-5</v>
      </c>
      <c r="H22" s="110">
        <v>5.9719480106136778E-3</v>
      </c>
      <c r="I22" s="110">
        <f t="shared" si="1"/>
        <v>5.9719480106136778E-3</v>
      </c>
      <c r="J22" s="85">
        <f>分析係数表!G25</f>
        <v>0.19694753074216123</v>
      </c>
      <c r="K22" s="111">
        <f t="shared" si="2"/>
        <v>1.176160414410926E-3</v>
      </c>
      <c r="L22" s="79"/>
      <c r="M22" s="80"/>
      <c r="N22" s="81">
        <f>分析係数表!H25</f>
        <v>5.0793601101962874E-4</v>
      </c>
      <c r="O22" s="82">
        <f t="shared" si="3"/>
        <v>1.0594176481461676E-2</v>
      </c>
      <c r="P22" s="76">
        <f>分析係数表!C25</f>
        <v>5.3881637957861162E-2</v>
      </c>
      <c r="Q22" s="82">
        <f t="shared" si="4"/>
        <v>5.7083158163580543E-4</v>
      </c>
      <c r="R22" s="83">
        <v>4.9466145191952582E-3</v>
      </c>
      <c r="S22" s="84">
        <f t="shared" si="5"/>
        <v>1.0918562529808936E-2</v>
      </c>
      <c r="T22" s="85">
        <f>分析係数表!F25</f>
        <v>0.35040132853584277</v>
      </c>
      <c r="U22" s="86">
        <f t="shared" si="6"/>
        <v>3.8258788161467236E-3</v>
      </c>
      <c r="V22" s="87">
        <f>分析係数表!D25</f>
        <v>1.9835778208321803E-2</v>
      </c>
      <c r="W22" s="88">
        <f t="shared" si="7"/>
        <v>0</v>
      </c>
      <c r="X22" s="76">
        <f>分析係数表!E25</f>
        <v>1.8979083468427502E-2</v>
      </c>
      <c r="Y22" s="89">
        <f t="shared" si="8"/>
        <v>0</v>
      </c>
    </row>
    <row r="23" spans="1:25" x14ac:dyDescent="0.2">
      <c r="A23" s="6" t="s">
        <v>11</v>
      </c>
      <c r="B23" s="5" t="s">
        <v>35</v>
      </c>
      <c r="C23" s="90"/>
      <c r="D23" s="107">
        <f>投入係数表!AM23</f>
        <v>1.7423771001866834E-4</v>
      </c>
      <c r="E23" s="110">
        <f t="shared" si="9"/>
        <v>1.7423771001866834E-2</v>
      </c>
      <c r="F23" s="85">
        <f>分析係数表!C26</f>
        <v>0.84177658262309296</v>
      </c>
      <c r="G23" s="110">
        <f t="shared" si="0"/>
        <v>1.4666922410358808E-2</v>
      </c>
      <c r="H23" s="110">
        <v>5.2394572045931738E-2</v>
      </c>
      <c r="I23" s="110">
        <f t="shared" si="1"/>
        <v>5.2394572045931738E-2</v>
      </c>
      <c r="J23" s="85">
        <f>分析係数表!G26</f>
        <v>0.19643330946147433</v>
      </c>
      <c r="K23" s="111">
        <f t="shared" si="2"/>
        <v>1.0292039184800022E-2</v>
      </c>
      <c r="L23" s="79"/>
      <c r="M23" s="80"/>
      <c r="N23" s="81">
        <f>分析係数表!H26</f>
        <v>1.0240897849294056E-2</v>
      </c>
      <c r="O23" s="82">
        <f t="shared" si="3"/>
        <v>0.21359753352839142</v>
      </c>
      <c r="P23" s="76">
        <f>分析係数表!C26</f>
        <v>0.84177658262309296</v>
      </c>
      <c r="Q23" s="82">
        <f t="shared" si="4"/>
        <v>0.17980140183025084</v>
      </c>
      <c r="R23" s="83">
        <v>0.21394099141914277</v>
      </c>
      <c r="S23" s="84">
        <f t="shared" si="5"/>
        <v>0.26633556346507453</v>
      </c>
      <c r="T23" s="85">
        <f>分析係数表!F26</f>
        <v>0.3347664275567348</v>
      </c>
      <c r="U23" s="86">
        <f t="shared" si="6"/>
        <v>8.9160205112513019E-2</v>
      </c>
      <c r="V23" s="87">
        <f>分析係数表!D26</f>
        <v>2.4426781877736947E-2</v>
      </c>
      <c r="W23" s="88">
        <f t="shared" si="7"/>
        <v>0</v>
      </c>
      <c r="X23" s="76">
        <f>分析係数表!E26</f>
        <v>2.6814750460805146E-2</v>
      </c>
      <c r="Y23" s="89">
        <f t="shared" si="8"/>
        <v>0</v>
      </c>
    </row>
    <row r="24" spans="1:25" x14ac:dyDescent="0.2">
      <c r="A24" s="6" t="s">
        <v>12</v>
      </c>
      <c r="B24" s="5" t="s">
        <v>366</v>
      </c>
      <c r="C24" s="90"/>
      <c r="D24" s="107">
        <f>投入係数表!AM24</f>
        <v>1.2860402406139805E-4</v>
      </c>
      <c r="E24" s="110">
        <f t="shared" si="9"/>
        <v>1.2860402406139804E-2</v>
      </c>
      <c r="F24" s="85">
        <f>分析係数表!C27</f>
        <v>0.24324710590252963</v>
      </c>
      <c r="G24" s="110">
        <f t="shared" si="0"/>
        <v>3.1282556660354359E-3</v>
      </c>
      <c r="H24" s="110">
        <v>5.0422246788618258E-3</v>
      </c>
      <c r="I24" s="110">
        <f t="shared" si="1"/>
        <v>5.0422246788618258E-3</v>
      </c>
      <c r="J24" s="85">
        <f>分析係数表!G27</f>
        <v>0.17095686135274277</v>
      </c>
      <c r="K24" s="111">
        <f t="shared" si="2"/>
        <v>8.6200290533355905E-4</v>
      </c>
      <c r="L24" s="79"/>
      <c r="M24" s="80"/>
      <c r="N24" s="81">
        <f>分析係数表!H27</f>
        <v>1.1085370816767366E-2</v>
      </c>
      <c r="O24" s="82">
        <f t="shared" si="3"/>
        <v>0.23121096407307115</v>
      </c>
      <c r="P24" s="76">
        <f>分析係数表!C27</f>
        <v>0.24324710590252963</v>
      </c>
      <c r="Q24" s="82">
        <f t="shared" si="4"/>
        <v>5.6241397863708312E-2</v>
      </c>
      <c r="R24" s="83">
        <v>5.7502009635936019E-2</v>
      </c>
      <c r="S24" s="84">
        <f t="shared" si="5"/>
        <v>6.2544234314797845E-2</v>
      </c>
      <c r="T24" s="85">
        <f>分析係数表!F27</f>
        <v>0.32207527072607844</v>
      </c>
      <c r="U24" s="86">
        <f t="shared" si="6"/>
        <v>2.01439511992938E-2</v>
      </c>
      <c r="V24" s="87">
        <f>分析係数表!D27</f>
        <v>2.1036747736552459E-2</v>
      </c>
      <c r="W24" s="88">
        <f t="shared" si="7"/>
        <v>0</v>
      </c>
      <c r="X24" s="76">
        <f>分析係数表!E27</f>
        <v>2.4276584413278891E-2</v>
      </c>
      <c r="Y24" s="89">
        <f t="shared" si="8"/>
        <v>0</v>
      </c>
    </row>
    <row r="25" spans="1:25" x14ac:dyDescent="0.2">
      <c r="A25" s="6" t="s">
        <v>13</v>
      </c>
      <c r="B25" s="5" t="s">
        <v>192</v>
      </c>
      <c r="C25" s="90"/>
      <c r="D25" s="107">
        <f>投入係数表!AM25</f>
        <v>4.5633685957270276E-5</v>
      </c>
      <c r="E25" s="110">
        <f t="shared" si="9"/>
        <v>4.5633685957270275E-3</v>
      </c>
      <c r="F25" s="85">
        <f>分析係数表!C28</f>
        <v>6.4266243880729879E-2</v>
      </c>
      <c r="G25" s="110">
        <f t="shared" si="0"/>
        <v>2.9327055909065701E-4</v>
      </c>
      <c r="H25" s="110">
        <v>1.0251487601220599E-2</v>
      </c>
      <c r="I25" s="110">
        <f t="shared" si="1"/>
        <v>1.0251487601220599E-2</v>
      </c>
      <c r="J25" s="85">
        <f>分析係数表!G28</f>
        <v>0.12485076971410619</v>
      </c>
      <c r="K25" s="111">
        <f t="shared" si="2"/>
        <v>1.279906117727008E-3</v>
      </c>
      <c r="L25" s="79"/>
      <c r="M25" s="80"/>
      <c r="N25" s="81">
        <f>分析係数表!H28</f>
        <v>2.0224305794696803E-2</v>
      </c>
      <c r="O25" s="82">
        <f t="shared" si="3"/>
        <v>0.42182452150608807</v>
      </c>
      <c r="P25" s="76">
        <f>分析係数表!C28</f>
        <v>6.4266243880729879E-2</v>
      </c>
      <c r="Q25" s="82">
        <f t="shared" si="4"/>
        <v>2.710907757398244E-2</v>
      </c>
      <c r="R25" s="83">
        <v>3.1142125856034743E-2</v>
      </c>
      <c r="S25" s="84">
        <f t="shared" si="5"/>
        <v>4.139361345725534E-2</v>
      </c>
      <c r="T25" s="85">
        <f>分析係数表!F28</f>
        <v>0.21344643418158971</v>
      </c>
      <c r="U25" s="86">
        <f t="shared" si="6"/>
        <v>8.8353191903422171E-3</v>
      </c>
      <c r="V25" s="87">
        <f>分析係数表!D28</f>
        <v>9.0700596921143573E-2</v>
      </c>
      <c r="W25" s="88">
        <f t="shared" si="7"/>
        <v>0</v>
      </c>
      <c r="X25" s="76">
        <f>分析係数表!E28</f>
        <v>8.9632422243166823E-2</v>
      </c>
      <c r="Y25" s="89">
        <f t="shared" si="8"/>
        <v>0</v>
      </c>
    </row>
    <row r="26" spans="1:25" x14ac:dyDescent="0.2">
      <c r="A26" s="6" t="s">
        <v>14</v>
      </c>
      <c r="B26" s="5" t="s">
        <v>50</v>
      </c>
      <c r="C26" s="90"/>
      <c r="D26" s="107">
        <f>投入係数表!AM26</f>
        <v>7.4548848786558809E-3</v>
      </c>
      <c r="E26" s="110">
        <f t="shared" si="9"/>
        <v>0.74548848786558808</v>
      </c>
      <c r="F26" s="85">
        <f>分析係数表!C29</f>
        <v>0.2704472217012498</v>
      </c>
      <c r="G26" s="110">
        <f t="shared" si="0"/>
        <v>0.20161529035351416</v>
      </c>
      <c r="H26" s="110">
        <v>0.25993842340466566</v>
      </c>
      <c r="I26" s="110">
        <f t="shared" si="1"/>
        <v>0.25993842340466566</v>
      </c>
      <c r="J26" s="85">
        <f>分析係数表!G29</f>
        <v>0.25613918980110767</v>
      </c>
      <c r="K26" s="111">
        <f t="shared" si="2"/>
        <v>6.6580417169048348E-2</v>
      </c>
      <c r="L26" s="79"/>
      <c r="M26" s="80"/>
      <c r="N26" s="81">
        <f>分析係数表!H29</f>
        <v>1.0092978117271389E-2</v>
      </c>
      <c r="O26" s="82">
        <f t="shared" si="3"/>
        <v>0.2105123265099072</v>
      </c>
      <c r="P26" s="76">
        <f>分析係数表!C29</f>
        <v>0.2704472217012498</v>
      </c>
      <c r="Q26" s="82">
        <f t="shared" si="4"/>
        <v>5.6932473838470755E-2</v>
      </c>
      <c r="R26" s="83">
        <v>8.9572043595347456E-2</v>
      </c>
      <c r="S26" s="84">
        <f t="shared" si="5"/>
        <v>0.34951046700001309</v>
      </c>
      <c r="T26" s="85">
        <f>分析係数表!F29</f>
        <v>0.41878853321258142</v>
      </c>
      <c r="U26" s="86">
        <f t="shared" si="6"/>
        <v>0.14637097581737982</v>
      </c>
      <c r="V26" s="87">
        <f>分析係数表!D29</f>
        <v>8.5600334389912575E-2</v>
      </c>
      <c r="W26" s="88">
        <f t="shared" si="7"/>
        <v>0</v>
      </c>
      <c r="X26" s="76">
        <f>分析係数表!E29</f>
        <v>6.0573339370928979E-2</v>
      </c>
      <c r="Y26" s="89">
        <f t="shared" si="8"/>
        <v>0</v>
      </c>
    </row>
    <row r="27" spans="1:25" x14ac:dyDescent="0.2">
      <c r="A27" s="6" t="s">
        <v>15</v>
      </c>
      <c r="B27" s="5" t="s">
        <v>36</v>
      </c>
      <c r="C27" s="90"/>
      <c r="D27" s="107">
        <f>投入係数表!AM27</f>
        <v>2.3563576021572289E-3</v>
      </c>
      <c r="E27" s="110">
        <f t="shared" si="9"/>
        <v>0.23563576021572288</v>
      </c>
      <c r="F27" s="85">
        <f>分析係数表!C30</f>
        <v>1</v>
      </c>
      <c r="G27" s="110">
        <f t="shared" si="0"/>
        <v>0.23563576021572288</v>
      </c>
      <c r="H27" s="110">
        <v>0.39571517778339521</v>
      </c>
      <c r="I27" s="110">
        <f t="shared" si="1"/>
        <v>0.39571517778339521</v>
      </c>
      <c r="J27" s="85">
        <f>分析係数表!G30</f>
        <v>0.34447816919378449</v>
      </c>
      <c r="K27" s="111">
        <f t="shared" si="2"/>
        <v>0.13631523996501693</v>
      </c>
      <c r="L27" s="79"/>
      <c r="M27" s="80"/>
      <c r="N27" s="81">
        <f>分析係数表!H30</f>
        <v>0</v>
      </c>
      <c r="O27" s="82">
        <f t="shared" si="3"/>
        <v>0</v>
      </c>
      <c r="P27" s="76">
        <f>分析係数表!C30</f>
        <v>1</v>
      </c>
      <c r="Q27" s="82">
        <f t="shared" si="4"/>
        <v>0</v>
      </c>
      <c r="R27" s="83">
        <v>8.4492647071370025E-2</v>
      </c>
      <c r="S27" s="84">
        <f t="shared" si="5"/>
        <v>0.48020782485476521</v>
      </c>
      <c r="T27" s="85">
        <f>分析係数表!F30</f>
        <v>0.44033965000872966</v>
      </c>
      <c r="U27" s="86">
        <f t="shared" si="6"/>
        <v>0.21145454552800066</v>
      </c>
      <c r="V27" s="87">
        <f>分析係数表!D30</f>
        <v>8.3854873151667356E-2</v>
      </c>
      <c r="W27" s="88">
        <f t="shared" si="7"/>
        <v>0</v>
      </c>
      <c r="X27" s="76">
        <f>分析係数表!E30</f>
        <v>6.4418001853368961E-2</v>
      </c>
      <c r="Y27" s="89">
        <f t="shared" si="8"/>
        <v>0</v>
      </c>
    </row>
    <row r="28" spans="1:25" x14ac:dyDescent="0.2">
      <c r="A28" s="6" t="s">
        <v>16</v>
      </c>
      <c r="B28" s="5" t="s">
        <v>193</v>
      </c>
      <c r="C28" s="90"/>
      <c r="D28" s="107">
        <f>投入係数表!AM28</f>
        <v>3.5137938187098115E-2</v>
      </c>
      <c r="E28" s="110">
        <f t="shared" si="9"/>
        <v>3.5137938187098117</v>
      </c>
      <c r="F28" s="85">
        <f>分析係数表!C31</f>
        <v>1</v>
      </c>
      <c r="G28" s="110">
        <f t="shared" si="0"/>
        <v>3.5137938187098117</v>
      </c>
      <c r="H28" s="110">
        <v>4.2176501304694485</v>
      </c>
      <c r="I28" s="110">
        <f t="shared" si="1"/>
        <v>4.2176501304694485</v>
      </c>
      <c r="J28" s="85">
        <f>分析係数表!G31</f>
        <v>7.060016576471162E-2</v>
      </c>
      <c r="K28" s="111">
        <f t="shared" si="2"/>
        <v>0.29776679834870068</v>
      </c>
      <c r="L28" s="79"/>
      <c r="M28" s="80"/>
      <c r="N28" s="81">
        <f>分析係数表!H31</f>
        <v>2.2204395329180102E-2</v>
      </c>
      <c r="O28" s="82">
        <f t="shared" si="3"/>
        <v>0.4631238535524641</v>
      </c>
      <c r="P28" s="76">
        <f>分析係数表!C31</f>
        <v>1</v>
      </c>
      <c r="Q28" s="82">
        <f t="shared" si="4"/>
        <v>0.4631238535524641</v>
      </c>
      <c r="R28" s="83">
        <v>0.70378960520734801</v>
      </c>
      <c r="S28" s="84">
        <f t="shared" si="5"/>
        <v>4.9214397356767963</v>
      </c>
      <c r="T28" s="85">
        <f>分析係数表!F31</f>
        <v>0.30864414216761737</v>
      </c>
      <c r="U28" s="86">
        <f t="shared" si="6"/>
        <v>1.5189735454475903</v>
      </c>
      <c r="V28" s="87">
        <f>分析係数表!D31</f>
        <v>3.8652430403198282E-3</v>
      </c>
      <c r="W28" s="88">
        <f t="shared" si="7"/>
        <v>0</v>
      </c>
      <c r="X28" s="76">
        <f>分析係数表!E31</f>
        <v>3.3737994246989421E-3</v>
      </c>
      <c r="Y28" s="89">
        <f t="shared" si="8"/>
        <v>0</v>
      </c>
    </row>
    <row r="29" spans="1:25" x14ac:dyDescent="0.2">
      <c r="A29" s="6" t="s">
        <v>17</v>
      </c>
      <c r="B29" s="5" t="s">
        <v>273</v>
      </c>
      <c r="C29" s="90"/>
      <c r="D29" s="107">
        <f>投入係数表!AM29</f>
        <v>8.2596971582659193E-3</v>
      </c>
      <c r="E29" s="110">
        <f t="shared" si="9"/>
        <v>0.82596971582659195</v>
      </c>
      <c r="F29" s="85">
        <f>分析係数表!C32</f>
        <v>1</v>
      </c>
      <c r="G29" s="110">
        <f t="shared" si="0"/>
        <v>0.82596971582659195</v>
      </c>
      <c r="H29" s="110">
        <v>0.9668779288774273</v>
      </c>
      <c r="I29" s="110">
        <f t="shared" si="1"/>
        <v>0.9668779288774273</v>
      </c>
      <c r="J29" s="85">
        <f>分析係数表!G32</f>
        <v>0.14032153145618437</v>
      </c>
      <c r="K29" s="111">
        <f t="shared" si="2"/>
        <v>0.13567379171126431</v>
      </c>
      <c r="L29" s="79"/>
      <c r="M29" s="80"/>
      <c r="N29" s="81">
        <f>分析係数表!H32</f>
        <v>6.2454997965125381E-3</v>
      </c>
      <c r="O29" s="82">
        <f t="shared" si="3"/>
        <v>0.13026429633600028</v>
      </c>
      <c r="P29" s="76">
        <f>分析係数表!C32</f>
        <v>1</v>
      </c>
      <c r="Q29" s="82">
        <f t="shared" si="4"/>
        <v>0.13026429633600028</v>
      </c>
      <c r="R29" s="83">
        <v>0.18484627269368847</v>
      </c>
      <c r="S29" s="84">
        <f t="shared" si="5"/>
        <v>1.1517242015711158</v>
      </c>
      <c r="T29" s="85">
        <f>分析係数表!F32</f>
        <v>0.48266889694266329</v>
      </c>
      <c r="U29" s="86">
        <f t="shared" si="6"/>
        <v>0.55590144995450008</v>
      </c>
      <c r="V29" s="87">
        <f>分析係数表!D32</f>
        <v>1.7609887556918502E-2</v>
      </c>
      <c r="W29" s="88">
        <f t="shared" si="7"/>
        <v>0</v>
      </c>
      <c r="X29" s="76">
        <f>分析係数表!E32</f>
        <v>2.6298671127218658E-2</v>
      </c>
      <c r="Y29" s="89">
        <f t="shared" si="8"/>
        <v>0</v>
      </c>
    </row>
    <row r="30" spans="1:25" x14ac:dyDescent="0.2">
      <c r="A30" s="6" t="s">
        <v>18</v>
      </c>
      <c r="B30" s="5" t="s">
        <v>274</v>
      </c>
      <c r="C30" s="90"/>
      <c r="D30" s="107">
        <f>投入係数表!AM30</f>
        <v>1.659821613773076E-2</v>
      </c>
      <c r="E30" s="110">
        <f t="shared" si="9"/>
        <v>1.6598216137730759</v>
      </c>
      <c r="F30" s="85">
        <f>分析係数表!C33</f>
        <v>0.77670327534259886</v>
      </c>
      <c r="G30" s="110">
        <f t="shared" si="0"/>
        <v>1.2891888839019863</v>
      </c>
      <c r="H30" s="110">
        <v>1.357311545276104</v>
      </c>
      <c r="I30" s="110">
        <f t="shared" si="1"/>
        <v>1.357311545276104</v>
      </c>
      <c r="J30" s="85">
        <f>分析係数表!G33</f>
        <v>0.5074626865671642</v>
      </c>
      <c r="K30" s="111">
        <f t="shared" si="2"/>
        <v>0.68878496327444083</v>
      </c>
      <c r="L30" s="79"/>
      <c r="M30" s="80"/>
      <c r="N30" s="81">
        <f>分析係数表!H33</f>
        <v>9.4934727483329676E-4</v>
      </c>
      <c r="O30" s="82">
        <f t="shared" si="3"/>
        <v>1.9800825996938387E-2</v>
      </c>
      <c r="P30" s="76">
        <f>分析係数表!C33</f>
        <v>0.77670327534259886</v>
      </c>
      <c r="Q30" s="82">
        <f t="shared" si="4"/>
        <v>1.5379366406310926E-2</v>
      </c>
      <c r="R30" s="83">
        <v>6.2109130011167149E-2</v>
      </c>
      <c r="S30" s="84">
        <f t="shared" si="5"/>
        <v>1.4194206752872711</v>
      </c>
      <c r="T30" s="85">
        <f>分析係数表!F33</f>
        <v>0.6450384062948854</v>
      </c>
      <c r="U30" s="86">
        <f t="shared" si="6"/>
        <v>0.91558085024931135</v>
      </c>
      <c r="V30" s="87">
        <f>分析係数表!D33</f>
        <v>0.11977768063448448</v>
      </c>
      <c r="W30" s="88">
        <f t="shared" si="7"/>
        <v>0</v>
      </c>
      <c r="X30" s="76">
        <f>分析係数表!E33</f>
        <v>0.11859114469493537</v>
      </c>
      <c r="Y30" s="89">
        <f t="shared" si="8"/>
        <v>0</v>
      </c>
    </row>
    <row r="31" spans="1:25" x14ac:dyDescent="0.2">
      <c r="A31" s="6" t="s">
        <v>19</v>
      </c>
      <c r="B31" s="5" t="s">
        <v>275</v>
      </c>
      <c r="C31" s="90"/>
      <c r="D31" s="107">
        <f>投入係数表!AM31</f>
        <v>7.8278365484339349E-2</v>
      </c>
      <c r="E31" s="110">
        <f t="shared" si="9"/>
        <v>7.8278365484339352</v>
      </c>
      <c r="F31" s="85">
        <f>分析係数表!C34</f>
        <v>0.47532743082063433</v>
      </c>
      <c r="G31" s="110">
        <f t="shared" si="0"/>
        <v>3.7207854354509644</v>
      </c>
      <c r="H31" s="110">
        <v>4.018862910113274</v>
      </c>
      <c r="I31" s="110">
        <f t="shared" si="1"/>
        <v>4.018862910113274</v>
      </c>
      <c r="J31" s="85">
        <f>分析係数表!G34</f>
        <v>0.42481134980523871</v>
      </c>
      <c r="K31" s="111">
        <f t="shared" si="2"/>
        <v>1.7072585775274296</v>
      </c>
      <c r="L31" s="79"/>
      <c r="M31" s="80"/>
      <c r="N31" s="81">
        <f>分析係数表!H34</f>
        <v>0.15685204896221394</v>
      </c>
      <c r="O31" s="82">
        <f t="shared" si="3"/>
        <v>3.271511080399351</v>
      </c>
      <c r="P31" s="76">
        <f>分析係数表!C34</f>
        <v>0.47532743082063433</v>
      </c>
      <c r="Q31" s="82">
        <f t="shared" si="4"/>
        <v>1.5550389567474612</v>
      </c>
      <c r="R31" s="83">
        <v>1.7240564046736324</v>
      </c>
      <c r="S31" s="84">
        <f t="shared" si="5"/>
        <v>5.7429193147869064</v>
      </c>
      <c r="T31" s="85">
        <f>分析係数表!F34</f>
        <v>0.69928666893120972</v>
      </c>
      <c r="U31" s="86">
        <f t="shared" si="6"/>
        <v>4.0159469175780416</v>
      </c>
      <c r="V31" s="87">
        <f>分析係数表!D34</f>
        <v>0.17669785175285158</v>
      </c>
      <c r="W31" s="88">
        <f t="shared" si="7"/>
        <v>1</v>
      </c>
      <c r="X31" s="76">
        <f>分析係数表!E34</f>
        <v>0.12938371624217065</v>
      </c>
      <c r="Y31" s="89">
        <f t="shared" si="8"/>
        <v>1</v>
      </c>
    </row>
    <row r="32" spans="1:25" x14ac:dyDescent="0.2">
      <c r="A32" s="6" t="s">
        <v>20</v>
      </c>
      <c r="B32" s="5" t="s">
        <v>37</v>
      </c>
      <c r="C32" s="90"/>
      <c r="D32" s="107">
        <f>投入係数表!AM32</f>
        <v>5.8577058701514209E-3</v>
      </c>
      <c r="E32" s="110">
        <f t="shared" si="9"/>
        <v>0.58577058701514206</v>
      </c>
      <c r="F32" s="85">
        <f>分析係数表!C35</f>
        <v>0.95011559485855634</v>
      </c>
      <c r="G32" s="110">
        <f t="shared" si="0"/>
        <v>0.55654976973253745</v>
      </c>
      <c r="H32" s="110">
        <v>0.97809617237664692</v>
      </c>
      <c r="I32" s="110">
        <f t="shared" si="1"/>
        <v>0.97809617237664692</v>
      </c>
      <c r="J32" s="85">
        <f>分析係数表!G35</f>
        <v>0.31372249083859299</v>
      </c>
      <c r="K32" s="111">
        <f t="shared" si="2"/>
        <v>0.30685076747769546</v>
      </c>
      <c r="L32" s="79"/>
      <c r="M32" s="80"/>
      <c r="N32" s="81">
        <f>分析係数表!H35</f>
        <v>5.8597345271264437E-2</v>
      </c>
      <c r="O32" s="82">
        <f t="shared" si="3"/>
        <v>1.2221827231795332</v>
      </c>
      <c r="P32" s="76">
        <f>分析係数表!C35</f>
        <v>0.95011559485855634</v>
      </c>
      <c r="Q32" s="82">
        <f t="shared" si="4"/>
        <v>1.1612148650595726</v>
      </c>
      <c r="R32" s="83">
        <v>1.643222926186479</v>
      </c>
      <c r="S32" s="84">
        <f t="shared" si="5"/>
        <v>2.6213190985631258</v>
      </c>
      <c r="T32" s="85">
        <f>分析係数表!F35</f>
        <v>0.64312744830705182</v>
      </c>
      <c r="U32" s="86">
        <f t="shared" si="6"/>
        <v>1.6858422630574443</v>
      </c>
      <c r="V32" s="87">
        <f>分析係数表!D35</f>
        <v>5.0997944918495068E-2</v>
      </c>
      <c r="W32" s="88">
        <f t="shared" si="7"/>
        <v>0</v>
      </c>
      <c r="X32" s="76">
        <f>分析係数表!E35</f>
        <v>4.58369635339421E-2</v>
      </c>
      <c r="Y32" s="89">
        <f t="shared" si="8"/>
        <v>0</v>
      </c>
    </row>
    <row r="33" spans="1:25" x14ac:dyDescent="0.2">
      <c r="A33" s="6" t="s">
        <v>21</v>
      </c>
      <c r="B33" s="5" t="s">
        <v>38</v>
      </c>
      <c r="C33" s="90"/>
      <c r="D33" s="107">
        <f>投入係数表!AM33</f>
        <v>1.1512134411947728E-2</v>
      </c>
      <c r="E33" s="110">
        <f t="shared" si="9"/>
        <v>1.1512134411947728</v>
      </c>
      <c r="F33" s="85">
        <f>分析係数表!C36</f>
        <v>0.97036286861890209</v>
      </c>
      <c r="G33" s="110">
        <f t="shared" si="0"/>
        <v>1.1170947771903974</v>
      </c>
      <c r="H33" s="110">
        <v>1.3832365429045104</v>
      </c>
      <c r="I33" s="110">
        <f t="shared" si="1"/>
        <v>1.3832365429045104</v>
      </c>
      <c r="J33" s="85">
        <f>分析係数表!G36</f>
        <v>5.6132677862763138E-2</v>
      </c>
      <c r="K33" s="111">
        <f t="shared" si="2"/>
        <v>7.7644771270861015E-2</v>
      </c>
      <c r="L33" s="79"/>
      <c r="M33" s="80"/>
      <c r="N33" s="81">
        <f>分析係数表!H36</f>
        <v>0.19400338102244624</v>
      </c>
      <c r="O33" s="82">
        <f t="shared" si="3"/>
        <v>4.0463877574386489</v>
      </c>
      <c r="P33" s="76">
        <f>分析係数表!C36</f>
        <v>0.97036286861890209</v>
      </c>
      <c r="Q33" s="82">
        <f t="shared" si="4"/>
        <v>3.9264644318525734</v>
      </c>
      <c r="R33" s="83">
        <v>4.1895546741358123</v>
      </c>
      <c r="S33" s="84">
        <f t="shared" si="5"/>
        <v>5.5727912170403222</v>
      </c>
      <c r="T33" s="85">
        <f>分析係数表!F36</f>
        <v>0.84161253999423258</v>
      </c>
      <c r="U33" s="86">
        <f t="shared" si="6"/>
        <v>4.6901309710308565</v>
      </c>
      <c r="V33" s="87">
        <f>分析係数表!D36</f>
        <v>1.6938329923238536E-2</v>
      </c>
      <c r="W33" s="88">
        <f t="shared" si="7"/>
        <v>0</v>
      </c>
      <c r="X33" s="76">
        <f>分析係数表!E36</f>
        <v>8.2700520439970889E-3</v>
      </c>
      <c r="Y33" s="89">
        <f t="shared" si="8"/>
        <v>0</v>
      </c>
    </row>
    <row r="34" spans="1:25" x14ac:dyDescent="0.2">
      <c r="A34" s="6" t="s">
        <v>22</v>
      </c>
      <c r="B34" s="5" t="s">
        <v>378</v>
      </c>
      <c r="C34" s="90"/>
      <c r="D34" s="107">
        <f>投入係数表!AM34</f>
        <v>2.3617506741339972E-2</v>
      </c>
      <c r="E34" s="110">
        <f t="shared" si="9"/>
        <v>2.3617506741339973</v>
      </c>
      <c r="F34" s="85">
        <f>分析係数表!C37</f>
        <v>0.51412455642849397</v>
      </c>
      <c r="G34" s="110">
        <f t="shared" si="0"/>
        <v>1.214234017733838</v>
      </c>
      <c r="H34" s="110">
        <v>1.585346938920529</v>
      </c>
      <c r="I34" s="110">
        <f t="shared" si="1"/>
        <v>1.585346938920529</v>
      </c>
      <c r="J34" s="85">
        <f>分析係数表!G37</f>
        <v>0.38383420760226361</v>
      </c>
      <c r="K34" s="111">
        <f t="shared" si="2"/>
        <v>0.60851038607523544</v>
      </c>
      <c r="L34" s="79"/>
      <c r="M34" s="80"/>
      <c r="N34" s="81">
        <f>分析係数表!H37</f>
        <v>4.7982343549447456E-2</v>
      </c>
      <c r="O34" s="82">
        <f t="shared" si="3"/>
        <v>1.0007823909483089</v>
      </c>
      <c r="P34" s="76">
        <f>分析係数表!C37</f>
        <v>0.51412455642849397</v>
      </c>
      <c r="Q34" s="82">
        <f t="shared" si="4"/>
        <v>0.51452680282774699</v>
      </c>
      <c r="R34" s="83">
        <v>0.67617306784874698</v>
      </c>
      <c r="S34" s="84">
        <f t="shared" si="5"/>
        <v>2.2615200067692758</v>
      </c>
      <c r="T34" s="85">
        <f>分析係数表!F37</f>
        <v>0.64874544561874981</v>
      </c>
      <c r="U34" s="86">
        <f t="shared" si="6"/>
        <v>1.4671508045672519</v>
      </c>
      <c r="V34" s="87">
        <f>分析係数表!D37</f>
        <v>8.4854905811519679E-2</v>
      </c>
      <c r="W34" s="88">
        <f t="shared" si="7"/>
        <v>0</v>
      </c>
      <c r="X34" s="76">
        <f>分析係数表!E37</f>
        <v>7.6870203364428027E-2</v>
      </c>
      <c r="Y34" s="89">
        <f t="shared" si="8"/>
        <v>0</v>
      </c>
    </row>
    <row r="35" spans="1:25" x14ac:dyDescent="0.2">
      <c r="A35" s="6" t="s">
        <v>23</v>
      </c>
      <c r="B35" s="5" t="s">
        <v>194</v>
      </c>
      <c r="C35" s="90"/>
      <c r="D35" s="107">
        <f>投入係数表!AM35</f>
        <v>1.9522920555901265E-2</v>
      </c>
      <c r="E35" s="110">
        <f t="shared" si="9"/>
        <v>1.9522920555901264</v>
      </c>
      <c r="F35" s="85">
        <f>分析係数表!C38</f>
        <v>0.46043954090550876</v>
      </c>
      <c r="G35" s="110">
        <f t="shared" si="0"/>
        <v>0.89891245778938977</v>
      </c>
      <c r="H35" s="110">
        <v>1.2443501433734434</v>
      </c>
      <c r="I35" s="110">
        <f t="shared" si="1"/>
        <v>1.2443501433734434</v>
      </c>
      <c r="J35" s="85">
        <f>分析係数表!G38</f>
        <v>0.15768289971091839</v>
      </c>
      <c r="K35" s="111">
        <f t="shared" si="2"/>
        <v>0.19621273886282159</v>
      </c>
      <c r="L35" s="79"/>
      <c r="M35" s="80"/>
      <c r="N35" s="81">
        <f>分析係数表!H38</f>
        <v>4.3205084055974702E-2</v>
      </c>
      <c r="O35" s="82">
        <f t="shared" si="3"/>
        <v>0.90114163094392963</v>
      </c>
      <c r="P35" s="76">
        <f>分析係数表!C38</f>
        <v>0.46043954090550876</v>
      </c>
      <c r="Q35" s="82">
        <f t="shared" si="4"/>
        <v>0.41492123884266435</v>
      </c>
      <c r="R35" s="83">
        <v>0.62249810387232207</v>
      </c>
      <c r="S35" s="84">
        <f t="shared" si="5"/>
        <v>1.8668482472457655</v>
      </c>
      <c r="T35" s="85">
        <f>分析係数表!F38</f>
        <v>0.51649988881476538</v>
      </c>
      <c r="U35" s="86">
        <f t="shared" si="6"/>
        <v>0.96422691213647749</v>
      </c>
      <c r="V35" s="87">
        <f>分析係数表!D38</f>
        <v>3.1020680453635756E-2</v>
      </c>
      <c r="W35" s="88">
        <f t="shared" si="7"/>
        <v>0</v>
      </c>
      <c r="X35" s="76">
        <f>分析係数表!E38</f>
        <v>3.396708917055815E-2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5.5195899265869167E-2</v>
      </c>
      <c r="I36" s="110">
        <f t="shared" si="1"/>
        <v>5.5195899265869167E-2</v>
      </c>
      <c r="J36" s="85">
        <f>分析係数表!G39</f>
        <v>0.35257837611217219</v>
      </c>
      <c r="K36" s="111">
        <f t="shared" si="2"/>
        <v>1.9460880531211189E-2</v>
      </c>
      <c r="L36" s="79"/>
      <c r="M36" s="80"/>
      <c r="N36" s="81">
        <f>分析係数表!H39</f>
        <v>3.7864320821463233E-3</v>
      </c>
      <c r="O36" s="82">
        <f t="shared" si="3"/>
        <v>7.8974770134532496E-2</v>
      </c>
      <c r="P36" s="76">
        <f>分析係数表!C39</f>
        <v>1</v>
      </c>
      <c r="Q36" s="82">
        <f t="shared" si="4"/>
        <v>7.8974770134532496E-2</v>
      </c>
      <c r="R36" s="83">
        <v>0.12384607750387958</v>
      </c>
      <c r="S36" s="84">
        <f t="shared" si="5"/>
        <v>0.17904197676974876</v>
      </c>
      <c r="T36" s="85">
        <f>分析係数表!F39</f>
        <v>0.70335864349932453</v>
      </c>
      <c r="U36" s="86">
        <f t="shared" si="6"/>
        <v>0.12593072191020807</v>
      </c>
      <c r="V36" s="87">
        <f>分析係数表!D39</f>
        <v>5.2871849815996644E-2</v>
      </c>
      <c r="W36" s="88">
        <f t="shared" si="7"/>
        <v>0</v>
      </c>
      <c r="X36" s="76">
        <f>分析係数表!E39</f>
        <v>6.683747146783435E-2</v>
      </c>
      <c r="Y36" s="89">
        <f t="shared" si="8"/>
        <v>0</v>
      </c>
    </row>
    <row r="37" spans="1:25" x14ac:dyDescent="0.2">
      <c r="A37" s="6" t="s">
        <v>25</v>
      </c>
      <c r="B37" s="5" t="s">
        <v>40</v>
      </c>
      <c r="C37" s="90"/>
      <c r="D37" s="107">
        <f>投入係数表!AM37</f>
        <v>1.9498029454470027E-4</v>
      </c>
      <c r="E37" s="110">
        <f t="shared" si="9"/>
        <v>1.9498029454470028E-2</v>
      </c>
      <c r="F37" s="85">
        <f>分析係数表!C40</f>
        <v>0.88524546011567695</v>
      </c>
      <c r="G37" s="110">
        <f t="shared" si="0"/>
        <v>1.7260542055771343E-2</v>
      </c>
      <c r="H37" s="110">
        <v>2.6107058888588462E-2</v>
      </c>
      <c r="I37" s="110">
        <f t="shared" si="1"/>
        <v>2.6107058888588462E-2</v>
      </c>
      <c r="J37" s="85">
        <f>分析係数表!G40</f>
        <v>0.51249383412021698</v>
      </c>
      <c r="K37" s="111">
        <f t="shared" si="2"/>
        <v>1.3379706707414991E-2</v>
      </c>
      <c r="L37" s="79"/>
      <c r="M37" s="80"/>
      <c r="N37" s="81">
        <f>分析係数表!H40</f>
        <v>3.2436684093541619E-2</v>
      </c>
      <c r="O37" s="82">
        <f t="shared" si="3"/>
        <v>0.67654182476761038</v>
      </c>
      <c r="P37" s="76">
        <f>分析係数表!C40</f>
        <v>0.88524546011567695</v>
      </c>
      <c r="Q37" s="82">
        <f t="shared" si="4"/>
        <v>0.59890557895390295</v>
      </c>
      <c r="R37" s="83">
        <v>0.60352447571554968</v>
      </c>
      <c r="S37" s="84">
        <f t="shared" si="5"/>
        <v>0.62963153460413812</v>
      </c>
      <c r="T37" s="85">
        <f>分析係数表!F40</f>
        <v>0.70839968994433089</v>
      </c>
      <c r="U37" s="86">
        <f t="shared" si="6"/>
        <v>0.4460307838927447</v>
      </c>
      <c r="V37" s="87">
        <f>分析係数表!D40</f>
        <v>9.1381861743358467E-2</v>
      </c>
      <c r="W37" s="88">
        <f t="shared" si="7"/>
        <v>0</v>
      </c>
      <c r="X37" s="76">
        <f>分析係数表!E40</f>
        <v>5.5943908110774432E-2</v>
      </c>
      <c r="Y37" s="89">
        <f t="shared" si="8"/>
        <v>0</v>
      </c>
    </row>
    <row r="38" spans="1:25" x14ac:dyDescent="0.2">
      <c r="A38" s="6" t="s">
        <v>26</v>
      </c>
      <c r="B38" s="5" t="s">
        <v>277</v>
      </c>
      <c r="C38" s="90"/>
      <c r="D38" s="107">
        <f>投入係数表!AM38</f>
        <v>7.0524787388508606E-5</v>
      </c>
      <c r="E38" s="110">
        <f t="shared" si="9"/>
        <v>7.0524787388508607E-3</v>
      </c>
      <c r="F38" s="85">
        <f>分析係数表!C41</f>
        <v>0.76732784646536523</v>
      </c>
      <c r="G38" s="110">
        <f t="shared" si="0"/>
        <v>5.411563322925206E-3</v>
      </c>
      <c r="H38" s="110">
        <v>8.6300899021155789E-3</v>
      </c>
      <c r="I38" s="110">
        <f t="shared" si="1"/>
        <v>8.6300899021155789E-3</v>
      </c>
      <c r="J38" s="85">
        <f>分析係数表!G41</f>
        <v>0.44330293713737212</v>
      </c>
      <c r="K38" s="111">
        <f t="shared" si="2"/>
        <v>3.8257442013674126E-3</v>
      </c>
      <c r="L38" s="79"/>
      <c r="M38" s="80"/>
      <c r="N38" s="81">
        <f>分析係数表!H41</f>
        <v>5.3196318442225214E-2</v>
      </c>
      <c r="O38" s="82">
        <f t="shared" si="3"/>
        <v>1.1095318573882129</v>
      </c>
      <c r="P38" s="76">
        <f>分析係数表!C41</f>
        <v>0.76732784646536523</v>
      </c>
      <c r="Q38" s="82">
        <f t="shared" si="4"/>
        <v>0.85137469071441418</v>
      </c>
      <c r="R38" s="83">
        <v>0.86698069882815865</v>
      </c>
      <c r="S38" s="84">
        <f t="shared" si="5"/>
        <v>0.8756107887302742</v>
      </c>
      <c r="T38" s="85">
        <f>分析係数表!F41</f>
        <v>0.5479013319521201</v>
      </c>
      <c r="U38" s="86">
        <f t="shared" si="6"/>
        <v>0.47974831741696367</v>
      </c>
      <c r="V38" s="87">
        <f>分析係数表!D41</f>
        <v>0.13973379965121197</v>
      </c>
      <c r="W38" s="88">
        <f t="shared" si="7"/>
        <v>0</v>
      </c>
      <c r="X38" s="76">
        <f>分析係数表!E41</f>
        <v>0.13463978369439705</v>
      </c>
      <c r="Y38" s="89">
        <f t="shared" si="8"/>
        <v>0</v>
      </c>
    </row>
    <row r="39" spans="1:25" x14ac:dyDescent="0.2">
      <c r="A39" s="6" t="s">
        <v>51</v>
      </c>
      <c r="B39" s="5" t="s">
        <v>368</v>
      </c>
      <c r="C39" s="90"/>
      <c r="D39" s="107">
        <f>投入係数表!AM39</f>
        <v>2.8832192491184401E-3</v>
      </c>
      <c r="E39" s="110">
        <f t="shared" si="9"/>
        <v>0.288321924911844</v>
      </c>
      <c r="F39" s="85">
        <f>分析係数表!C42</f>
        <v>0.61896115066660296</v>
      </c>
      <c r="G39" s="110">
        <f>E39*F39</f>
        <v>0.17846007040584486</v>
      </c>
      <c r="H39" s="110">
        <v>0.20219775851261468</v>
      </c>
      <c r="I39" s="110">
        <f>C39+H39</f>
        <v>0.20219775851261468</v>
      </c>
      <c r="J39" s="85">
        <f>分析係数表!G42</f>
        <v>0.48521299417713759</v>
      </c>
      <c r="K39" s="111">
        <f>I39*J39</f>
        <v>9.8108979823811573E-2</v>
      </c>
      <c r="L39" s="79"/>
      <c r="M39" s="80"/>
      <c r="N39" s="81">
        <f>分析係数表!H42</f>
        <v>1.2030804871176784E-2</v>
      </c>
      <c r="O39" s="82">
        <f t="shared" si="3"/>
        <v>0.25093017083671632</v>
      </c>
      <c r="P39" s="76">
        <f>分析係数表!C42</f>
        <v>0.61896115066660296</v>
      </c>
      <c r="Q39" s="82">
        <f>O39*P39</f>
        <v>0.15531602727806118</v>
      </c>
      <c r="R39" s="83">
        <v>0.16779965073624323</v>
      </c>
      <c r="S39" s="84">
        <f>I39+R39</f>
        <v>0.36999740924885793</v>
      </c>
      <c r="T39" s="85">
        <f>分析係数表!F42</f>
        <v>0.55654305853509045</v>
      </c>
      <c r="U39" s="86">
        <f>S39*T39</f>
        <v>0.20591948979341895</v>
      </c>
      <c r="V39" s="87">
        <f>分析係数表!D42</f>
        <v>0.22065583818571866</v>
      </c>
      <c r="W39" s="88">
        <f>ROUND(S39*V39,0)</f>
        <v>0</v>
      </c>
      <c r="X39" s="76">
        <f>分析係数表!E42</f>
        <v>0.18349678210235978</v>
      </c>
      <c r="Y39" s="89">
        <f>ROUND(S39*X39,0)</f>
        <v>0</v>
      </c>
    </row>
    <row r="40" spans="1:25" x14ac:dyDescent="0.2">
      <c r="A40" s="6" t="s">
        <v>195</v>
      </c>
      <c r="B40" s="5" t="s">
        <v>41</v>
      </c>
      <c r="C40" s="90"/>
      <c r="D40" s="107">
        <f>投入係数表!AM40</f>
        <v>3.3221323376892764E-2</v>
      </c>
      <c r="E40" s="110">
        <f t="shared" si="9"/>
        <v>3.3221323376892764</v>
      </c>
      <c r="F40" s="85">
        <f>分析係数表!C43</f>
        <v>0.5789580681381028</v>
      </c>
      <c r="G40" s="110">
        <f>E40*F40</f>
        <v>1.9233753203277029</v>
      </c>
      <c r="H40" s="110">
        <v>2.980004837896276</v>
      </c>
      <c r="I40" s="110">
        <f>C40+H40</f>
        <v>2.980004837896276</v>
      </c>
      <c r="J40" s="85">
        <f>分析係数表!G43</f>
        <v>0.34272082878953108</v>
      </c>
      <c r="K40" s="111">
        <f>I40*J40</f>
        <v>1.021309727840624</v>
      </c>
      <c r="L40" s="79"/>
      <c r="M40" s="80"/>
      <c r="N40" s="81">
        <f>分析係数表!H43</f>
        <v>3.3445512318817892E-2</v>
      </c>
      <c r="O40" s="82">
        <f t="shared" si="3"/>
        <v>0.69758326311060592</v>
      </c>
      <c r="P40" s="76">
        <f>分析係数表!C43</f>
        <v>0.5789580681381028</v>
      </c>
      <c r="Q40" s="82">
        <f>O40*P40</f>
        <v>0.40387145837599026</v>
      </c>
      <c r="R40" s="83">
        <v>0.97670279148474004</v>
      </c>
      <c r="S40" s="84">
        <f>I40+R40</f>
        <v>3.9567076293810159</v>
      </c>
      <c r="T40" s="85">
        <f>分析係数表!F43</f>
        <v>0.5990685205379862</v>
      </c>
      <c r="U40" s="86">
        <f>S40*T40</f>
        <v>2.370338985734648</v>
      </c>
      <c r="V40" s="87">
        <f>分析係数表!D43</f>
        <v>0.10839694656488549</v>
      </c>
      <c r="W40" s="88">
        <f>ROUND(S40*V40,0)</f>
        <v>0</v>
      </c>
      <c r="X40" s="76">
        <f>分析係数表!E43</f>
        <v>8.9508360596146849E-2</v>
      </c>
      <c r="Y40" s="89">
        <f>ROUND(S40*X40,0)</f>
        <v>0</v>
      </c>
    </row>
    <row r="41" spans="1:25" x14ac:dyDescent="0.2">
      <c r="A41" s="6" t="s">
        <v>341</v>
      </c>
      <c r="B41" s="5" t="s">
        <v>42</v>
      </c>
      <c r="C41" s="201">
        <f>最終需要_まとめ!C42</f>
        <v>100</v>
      </c>
      <c r="D41" s="107">
        <f>投入係数表!AM41</f>
        <v>1.5453225471893798E-2</v>
      </c>
      <c r="E41" s="110">
        <f t="shared" si="9"/>
        <v>1.5453225471893797</v>
      </c>
      <c r="F41" s="85">
        <f>分析係数表!C44</f>
        <v>0.63630612597919289</v>
      </c>
      <c r="G41" s="110">
        <f>E41*F41</f>
        <v>0.98329820339037266</v>
      </c>
      <c r="H41" s="110">
        <v>1.0043968567982831</v>
      </c>
      <c r="I41" s="110">
        <f>C41+H41</f>
        <v>101.00439685679828</v>
      </c>
      <c r="J41" s="85">
        <f>分析係数表!G44</f>
        <v>0.27264053101016389</v>
      </c>
      <c r="K41" s="111">
        <f>I41*J41</f>
        <v>27.53789239339881</v>
      </c>
      <c r="L41" s="79"/>
      <c r="M41" s="80"/>
      <c r="N41" s="81">
        <f>分析係数表!H44</f>
        <v>0.11349043608928404</v>
      </c>
      <c r="O41" s="82">
        <f t="shared" si="3"/>
        <v>2.3671046801236924</v>
      </c>
      <c r="P41" s="76">
        <f>分析係数表!C44</f>
        <v>0.63630612597919289</v>
      </c>
      <c r="Q41" s="82">
        <f>O41*P41</f>
        <v>1.5062032087967232</v>
      </c>
      <c r="R41" s="83">
        <v>1.5357577373649409</v>
      </c>
      <c r="S41" s="84">
        <f>I41+R41</f>
        <v>102.54015459416323</v>
      </c>
      <c r="T41" s="85">
        <f>分析係数表!F44</f>
        <v>0.52896909354905619</v>
      </c>
      <c r="U41" s="86">
        <f>S41*T41</f>
        <v>54.240572628054615</v>
      </c>
      <c r="V41" s="87">
        <f>分析係数表!D44</f>
        <v>0.14712715204314458</v>
      </c>
      <c r="W41" s="88">
        <f>ROUND(S41*V41,0)</f>
        <v>15</v>
      </c>
      <c r="X41" s="76">
        <f>分析係数表!E44</f>
        <v>0.10673719145405518</v>
      </c>
      <c r="Y41" s="89">
        <f>ROUND(S41*X41,0)</f>
        <v>11</v>
      </c>
    </row>
    <row r="42" spans="1:25" x14ac:dyDescent="0.2">
      <c r="A42" s="6" t="s">
        <v>342</v>
      </c>
      <c r="B42" s="5" t="s">
        <v>279</v>
      </c>
      <c r="C42" s="90"/>
      <c r="D42" s="107">
        <f>投入係数表!AM42</f>
        <v>2.3273179838207841E-3</v>
      </c>
      <c r="E42" s="110">
        <f t="shared" si="9"/>
        <v>0.23273179838207841</v>
      </c>
      <c r="F42" s="85">
        <f>分析係数表!C45</f>
        <v>1</v>
      </c>
      <c r="G42" s="110">
        <f>E42*F42</f>
        <v>0.23273179838207841</v>
      </c>
      <c r="H42" s="110">
        <v>0.27472154109170321</v>
      </c>
      <c r="I42" s="110">
        <f>C42+H42</f>
        <v>0.27472154109170321</v>
      </c>
      <c r="J42" s="85">
        <f>分析係数表!G45</f>
        <v>0</v>
      </c>
      <c r="K42" s="111">
        <f>I42*J42</f>
        <v>0</v>
      </c>
      <c r="L42" s="79"/>
      <c r="M42" s="80"/>
      <c r="N42" s="81">
        <f>分析係数表!H45</f>
        <v>0</v>
      </c>
      <c r="O42" s="82">
        <f t="shared" si="3"/>
        <v>0</v>
      </c>
      <c r="P42" s="76">
        <f>分析係数表!C45</f>
        <v>1</v>
      </c>
      <c r="Q42" s="82">
        <f>O42*P42</f>
        <v>0</v>
      </c>
      <c r="R42" s="83">
        <v>2.9758355523236028E-2</v>
      </c>
      <c r="S42" s="84">
        <f>I42+R42</f>
        <v>0.30447989661493924</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4.9574777017216349E-3</v>
      </c>
      <c r="E43" s="110">
        <f t="shared" si="9"/>
        <v>0.49574777017216348</v>
      </c>
      <c r="F43" s="85">
        <f>分析係数表!C46</f>
        <v>0.4351527731358511</v>
      </c>
      <c r="G43" s="110">
        <f>E43*F43</f>
        <v>0.21572601696633151</v>
      </c>
      <c r="H43" s="110">
        <v>0.29110230387123892</v>
      </c>
      <c r="I43" s="110">
        <f>C43+H43</f>
        <v>0.29110230387123892</v>
      </c>
      <c r="J43" s="85">
        <f>分析係数表!G46</f>
        <v>9.2768120033880526E-3</v>
      </c>
      <c r="K43" s="111">
        <f>I43*J43</f>
        <v>2.7005013467666255E-3</v>
      </c>
      <c r="L43" s="79"/>
      <c r="M43" s="80"/>
      <c r="N43" s="81">
        <f>分析係数表!H46</f>
        <v>2.189916413611746E-2</v>
      </c>
      <c r="O43" s="82">
        <f t="shared" si="3"/>
        <v>0.45675755335559193</v>
      </c>
      <c r="P43" s="76">
        <f>分析係数表!C46</f>
        <v>0.4351527731358511</v>
      </c>
      <c r="Q43" s="82">
        <f>O43*P43</f>
        <v>0.1987593159934323</v>
      </c>
      <c r="R43" s="83">
        <v>0.23665056873180634</v>
      </c>
      <c r="S43" s="84">
        <f>I43+R43</f>
        <v>0.52775287260304526</v>
      </c>
      <c r="T43" s="85">
        <f>分析係数表!F46</f>
        <v>0.31347557778405194</v>
      </c>
      <c r="U43" s="86">
        <f>S43*T43</f>
        <v>0.16543763666643277</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108">
        <f>投入係数表!AM44</f>
        <v>0.44991910392034845</v>
      </c>
      <c r="E44" s="96">
        <f>SUM(E5:E43)</f>
        <v>44.991910392034832</v>
      </c>
      <c r="F44" s="98">
        <f>分析係数表!C47</f>
        <v>0.50215200620282352</v>
      </c>
      <c r="G44" s="96">
        <f>SUM(G5:G43)</f>
        <v>18.921606879371961</v>
      </c>
      <c r="H44" s="96">
        <f>SUM(H5:H43)</f>
        <v>23.38887610125904</v>
      </c>
      <c r="I44" s="96">
        <f>SUM(I5:I43)</f>
        <v>123.38887610125904</v>
      </c>
      <c r="J44" s="98">
        <f>分析係数表!G47</f>
        <v>0.20854392305328981</v>
      </c>
      <c r="K44" s="112">
        <f>SUM(K5:K43)</f>
        <v>33.247564324154084</v>
      </c>
      <c r="L44" s="94">
        <f>最終需要_まとめ!$L$33</f>
        <v>0.62733333333333341</v>
      </c>
      <c r="M44" s="91">
        <f>K44*L44</f>
        <v>20.857305352685998</v>
      </c>
      <c r="N44" s="95">
        <f>分析係数表!H47</f>
        <v>1</v>
      </c>
      <c r="O44" s="96">
        <f>SUM(O5:O43)</f>
        <v>20.857305352685994</v>
      </c>
      <c r="P44" s="92">
        <f>分析係数表!C47</f>
        <v>0.50215200620282352</v>
      </c>
      <c r="Q44" s="96">
        <f>SUM(Q5:Q43)</f>
        <v>12.534286843297956</v>
      </c>
      <c r="R44" s="91">
        <f>SUM(R5:R43)</f>
        <v>15.182554400697828</v>
      </c>
      <c r="S44" s="97">
        <f>SUM(S5:S43)</f>
        <v>138.57143050195685</v>
      </c>
      <c r="T44" s="98">
        <f>分析係数表!F47</f>
        <v>0.44541069554230517</v>
      </c>
      <c r="U44" s="99">
        <f>SUM(U5:U43)</f>
        <v>75.245741964716018</v>
      </c>
      <c r="V44" s="100">
        <f>分析係数表!D47</f>
        <v>5.4742347785855433E-2</v>
      </c>
      <c r="W44" s="101">
        <f>SUM(W5:W43)</f>
        <v>16</v>
      </c>
      <c r="X44" s="92">
        <f>分析係数表!E47</f>
        <v>4.5721861365849166E-2</v>
      </c>
      <c r="Y44" s="102">
        <f>SUM(Y5:Y43)</f>
        <v>12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283</v>
      </c>
      <c r="S2" s="3" t="s">
        <v>153</v>
      </c>
      <c r="U2" s="64" t="s">
        <v>210</v>
      </c>
      <c r="W2" s="3" t="s">
        <v>130</v>
      </c>
      <c r="Y2" s="3" t="s">
        <v>154</v>
      </c>
    </row>
    <row r="3" spans="1:25" ht="44" x14ac:dyDescent="0.2">
      <c r="B3" s="65"/>
      <c r="C3" s="66" t="s">
        <v>228</v>
      </c>
      <c r="D3" s="66" t="s">
        <v>319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8.4659786601364306E-2</v>
      </c>
      <c r="G5" s="110">
        <f t="shared" ref="G5:G38" si="0">E5*F5</f>
        <v>0</v>
      </c>
      <c r="H5" s="110">
        <f t="array" ref="H5:H43">MMULT(逆行列係数!C5:AO43,'38'!G5:G43)</f>
        <v>1.4122422104658812E-3</v>
      </c>
      <c r="I5" s="110">
        <f t="shared" ref="I5:I38" si="1">C5+H5</f>
        <v>1.4122422104658812E-3</v>
      </c>
      <c r="J5" s="85">
        <f>分析係数表!G8</f>
        <v>0.11977611940298508</v>
      </c>
      <c r="K5" s="111">
        <f t="shared" ref="K5:K38" si="2">I5*J5</f>
        <v>1.6915289162669698E-4</v>
      </c>
      <c r="L5" s="79" t="s">
        <v>178</v>
      </c>
      <c r="M5" s="80" t="s">
        <v>178</v>
      </c>
      <c r="N5" s="81">
        <f>分析係数表!H8</f>
        <v>1.0788748708637261E-2</v>
      </c>
      <c r="O5" s="82">
        <f t="shared" ref="O5:O43" si="3">$M$44*N5</f>
        <v>6.8543904956396742E-2</v>
      </c>
      <c r="P5" s="76">
        <f>分析係数表!C8</f>
        <v>8.4659786601364306E-2</v>
      </c>
      <c r="Q5" s="82">
        <f t="shared" ref="Q5:Q38" si="4">O5*P5</f>
        <v>5.8029123664327456E-3</v>
      </c>
      <c r="R5" s="83">
        <f t="array" ref="R5:R43">MMULT(逆行列係数!C5:AO43,'38'!Q5:Q43)</f>
        <v>7.5335255247291127E-3</v>
      </c>
      <c r="S5" s="84">
        <f t="shared" ref="S5:S38" si="5">I5+R5</f>
        <v>8.9457677351949937E-3</v>
      </c>
      <c r="T5" s="85">
        <f>分析係数表!F8</f>
        <v>0.4513681592039801</v>
      </c>
      <c r="U5" s="86">
        <f t="shared" ref="U5:U38" si="6">S5*T5</f>
        <v>4.0378347153013222E-3</v>
      </c>
      <c r="V5" s="87">
        <f>分析係数表!D8</f>
        <v>0.27985074626865669</v>
      </c>
      <c r="W5" s="88">
        <f t="shared" ref="W5:W38" si="7">ROUND(S5*V5,0)</f>
        <v>0</v>
      </c>
      <c r="X5" s="76">
        <f>分析係数表!E8</f>
        <v>0.11442786069651742</v>
      </c>
      <c r="Y5" s="89">
        <f t="shared" ref="Y5:Y38" si="8">ROUND(S5*X5,0)</f>
        <v>0</v>
      </c>
    </row>
    <row r="6" spans="1:25" x14ac:dyDescent="0.2">
      <c r="A6" s="6" t="s">
        <v>220</v>
      </c>
      <c r="B6" s="5" t="s">
        <v>266</v>
      </c>
      <c r="C6" s="90"/>
      <c r="D6" s="107">
        <f>投入係数表!AN6</f>
        <v>0</v>
      </c>
      <c r="E6" s="110">
        <f t="shared" ref="E6:E43" si="9">$C$42*D6</f>
        <v>0</v>
      </c>
      <c r="F6" s="85">
        <f>分析係数表!C9</f>
        <v>0.31916038751345532</v>
      </c>
      <c r="G6" s="110">
        <f t="shared" si="0"/>
        <v>0</v>
      </c>
      <c r="H6" s="110">
        <v>1.8066824471383608E-2</v>
      </c>
      <c r="I6" s="110">
        <f t="shared" si="1"/>
        <v>1.8066824471383608E-2</v>
      </c>
      <c r="J6" s="85">
        <f>分析係数表!G9</f>
        <v>0.24726134585289514</v>
      </c>
      <c r="K6" s="111">
        <f t="shared" si="2"/>
        <v>4.4672273340823319E-3</v>
      </c>
      <c r="L6" s="79"/>
      <c r="M6" s="80"/>
      <c r="N6" s="81">
        <f>分析係数表!H9</f>
        <v>5.7211282597126128E-4</v>
      </c>
      <c r="O6" s="82">
        <f t="shared" si="3"/>
        <v>3.6347910426642012E-3</v>
      </c>
      <c r="P6" s="76">
        <f>分析係数表!C9</f>
        <v>0.31916038751345532</v>
      </c>
      <c r="Q6" s="82">
        <f t="shared" si="4"/>
        <v>1.1600813177071428E-3</v>
      </c>
      <c r="R6" s="83">
        <v>1.4099775165580303E-3</v>
      </c>
      <c r="S6" s="84">
        <f t="shared" si="5"/>
        <v>1.9476801987941637E-2</v>
      </c>
      <c r="T6" s="85">
        <f>分析係数表!F9</f>
        <v>0.67449139280125192</v>
      </c>
      <c r="U6" s="86">
        <f t="shared" si="6"/>
        <v>1.3136935300160947E-2</v>
      </c>
      <c r="V6" s="87">
        <f>分析係数表!D9</f>
        <v>0.15336463223787167</v>
      </c>
      <c r="W6" s="88">
        <f t="shared" si="7"/>
        <v>0</v>
      </c>
      <c r="X6" s="76">
        <f>分析係数表!E9</f>
        <v>8.7636932707355245E-2</v>
      </c>
      <c r="Y6" s="89">
        <f t="shared" si="8"/>
        <v>0</v>
      </c>
    </row>
    <row r="7" spans="1:25" x14ac:dyDescent="0.2">
      <c r="A7" s="6" t="s">
        <v>221</v>
      </c>
      <c r="B7" s="5" t="s">
        <v>267</v>
      </c>
      <c r="C7" s="90"/>
      <c r="D7" s="107">
        <f>投入係数表!AN7</f>
        <v>0</v>
      </c>
      <c r="E7" s="110">
        <f t="shared" si="9"/>
        <v>0</v>
      </c>
      <c r="F7" s="85">
        <f>分析係数表!C10</f>
        <v>0.62166360683519284</v>
      </c>
      <c r="G7" s="110">
        <f t="shared" si="0"/>
        <v>0</v>
      </c>
      <c r="H7" s="110">
        <v>4.3703086289151897E-3</v>
      </c>
      <c r="I7" s="110">
        <f t="shared" si="1"/>
        <v>4.3703086289151897E-3</v>
      </c>
      <c r="J7" s="85">
        <f>分析係数表!G10</f>
        <v>0.1793598233995585</v>
      </c>
      <c r="K7" s="111">
        <f t="shared" si="2"/>
        <v>7.8385778388379511E-4</v>
      </c>
      <c r="L7" s="79"/>
      <c r="M7" s="80"/>
      <c r="N7" s="81">
        <f>分析係数表!H10</f>
        <v>1.0737876843126819E-3</v>
      </c>
      <c r="O7" s="82">
        <f t="shared" si="3"/>
        <v>6.8220701922507305E-3</v>
      </c>
      <c r="P7" s="76">
        <f>分析係数表!C10</f>
        <v>0.62166360683519284</v>
      </c>
      <c r="Q7" s="82">
        <f t="shared" si="4"/>
        <v>4.2410327617974468E-3</v>
      </c>
      <c r="R7" s="83">
        <v>6.705895218309557E-3</v>
      </c>
      <c r="S7" s="84">
        <f t="shared" si="5"/>
        <v>1.1076203847224747E-2</v>
      </c>
      <c r="T7" s="85">
        <f>分析係数表!F10</f>
        <v>0.51894775570272256</v>
      </c>
      <c r="U7" s="86">
        <f t="shared" si="6"/>
        <v>5.7479711282231432E-3</v>
      </c>
      <c r="V7" s="87">
        <f>分析係数表!D10</f>
        <v>0.10375275938189846</v>
      </c>
      <c r="W7" s="88">
        <f t="shared" si="7"/>
        <v>0</v>
      </c>
      <c r="X7" s="76">
        <f>分析係数表!E10</f>
        <v>7.5423105224429726E-3</v>
      </c>
      <c r="Y7" s="89">
        <f t="shared" si="8"/>
        <v>0</v>
      </c>
    </row>
    <row r="8" spans="1:25" x14ac:dyDescent="0.2">
      <c r="A8" s="6" t="s">
        <v>222</v>
      </c>
      <c r="B8" s="5" t="s">
        <v>27</v>
      </c>
      <c r="C8" s="90"/>
      <c r="D8" s="107">
        <f>投入係数表!AN8</f>
        <v>0</v>
      </c>
      <c r="E8" s="110">
        <f t="shared" si="9"/>
        <v>0</v>
      </c>
      <c r="F8" s="85">
        <f>分析係数表!C11</f>
        <v>1.1338376983330734E-2</v>
      </c>
      <c r="G8" s="110">
        <f t="shared" si="0"/>
        <v>0</v>
      </c>
      <c r="H8" s="110">
        <v>3.9122178496273433E-3</v>
      </c>
      <c r="I8" s="110">
        <f t="shared" si="1"/>
        <v>3.9122178496273433E-3</v>
      </c>
      <c r="J8" s="85">
        <f>分析係数表!G11</f>
        <v>0.33809183916250296</v>
      </c>
      <c r="K8" s="111">
        <f t="shared" si="2"/>
        <v>1.322688927984881E-3</v>
      </c>
      <c r="L8" s="79"/>
      <c r="M8" s="80"/>
      <c r="N8" s="81">
        <f>分析係数表!H11</f>
        <v>-1.9566102119400181E-5</v>
      </c>
      <c r="O8" s="82">
        <f t="shared" si="3"/>
        <v>-1.2430885918824218E-4</v>
      </c>
      <c r="P8" s="76">
        <f>分析係数表!C11</f>
        <v>1.1338376983330734E-2</v>
      </c>
      <c r="Q8" s="82">
        <f t="shared" si="4"/>
        <v>-1.4094607078440663E-6</v>
      </c>
      <c r="R8" s="83">
        <v>9.5305947180127808E-4</v>
      </c>
      <c r="S8" s="84">
        <f t="shared" si="5"/>
        <v>4.865277321428621E-3</v>
      </c>
      <c r="T8" s="85">
        <f>分析係数表!F11</f>
        <v>0.55864858434451581</v>
      </c>
      <c r="U8" s="86">
        <f t="shared" si="6"/>
        <v>2.7179802880595771E-3</v>
      </c>
      <c r="V8" s="87">
        <f>分析係数表!D11</f>
        <v>2.8313109683559361E-2</v>
      </c>
      <c r="W8" s="88">
        <f t="shared" si="7"/>
        <v>0</v>
      </c>
      <c r="X8" s="76">
        <f>分析係数表!E11</f>
        <v>1.8320247442303116E-2</v>
      </c>
      <c r="Y8" s="89">
        <f t="shared" si="8"/>
        <v>0</v>
      </c>
    </row>
    <row r="9" spans="1:25" x14ac:dyDescent="0.2">
      <c r="A9" s="6" t="s">
        <v>223</v>
      </c>
      <c r="B9" s="5" t="s">
        <v>191</v>
      </c>
      <c r="C9" s="90"/>
      <c r="D9" s="107">
        <f>投入係数表!AN9</f>
        <v>0</v>
      </c>
      <c r="E9" s="110">
        <f t="shared" si="9"/>
        <v>0</v>
      </c>
      <c r="F9" s="85">
        <f>分析係数表!C12</f>
        <v>8.477574226152873E-2</v>
      </c>
      <c r="G9" s="110">
        <f t="shared" si="0"/>
        <v>0</v>
      </c>
      <c r="H9" s="110">
        <v>2.290829268933643E-3</v>
      </c>
      <c r="I9" s="110">
        <f t="shared" si="1"/>
        <v>2.290829268933643E-3</v>
      </c>
      <c r="J9" s="85">
        <f>分析係数表!G12</f>
        <v>0.1365084958708076</v>
      </c>
      <c r="K9" s="111">
        <f t="shared" si="2"/>
        <v>3.1271765779895339E-4</v>
      </c>
      <c r="L9" s="79"/>
      <c r="M9" s="80"/>
      <c r="N9" s="81">
        <f>分析係数表!H12</f>
        <v>8.9702751776602072E-2</v>
      </c>
      <c r="O9" s="82">
        <f t="shared" si="3"/>
        <v>0.56990639583441516</v>
      </c>
      <c r="P9" s="76">
        <f>分析係数表!C12</f>
        <v>8.477574226152873E-2</v>
      </c>
      <c r="Q9" s="82">
        <f t="shared" si="4"/>
        <v>4.8314237726455149E-2</v>
      </c>
      <c r="R9" s="83">
        <v>5.4813616757684293E-2</v>
      </c>
      <c r="S9" s="84">
        <f t="shared" si="5"/>
        <v>5.7104446026617933E-2</v>
      </c>
      <c r="T9" s="85">
        <f>分析係数表!F12</f>
        <v>0.34033278686012841</v>
      </c>
      <c r="U9" s="86">
        <f t="shared" si="6"/>
        <v>1.9434515258342666E-2</v>
      </c>
      <c r="V9" s="87">
        <f>分析係数表!D12</f>
        <v>4.8339896119018802E-2</v>
      </c>
      <c r="W9" s="88">
        <f t="shared" si="7"/>
        <v>0</v>
      </c>
      <c r="X9" s="76">
        <f>分析係数表!E12</f>
        <v>5.0155515038227586E-2</v>
      </c>
      <c r="Y9" s="89">
        <f t="shared" si="8"/>
        <v>0</v>
      </c>
    </row>
    <row r="10" spans="1:25" x14ac:dyDescent="0.2">
      <c r="A10" s="6" t="s">
        <v>224</v>
      </c>
      <c r="B10" s="5" t="s">
        <v>28</v>
      </c>
      <c r="C10" s="90"/>
      <c r="D10" s="107">
        <f>投入係数表!AN10</f>
        <v>3.5771411952886432E-2</v>
      </c>
      <c r="E10" s="110">
        <f t="shared" si="9"/>
        <v>3.5771411952886432</v>
      </c>
      <c r="F10" s="85">
        <f>分析係数表!C13</f>
        <v>0</v>
      </c>
      <c r="G10" s="110">
        <f t="shared" si="0"/>
        <v>0</v>
      </c>
      <c r="H10" s="110">
        <v>0</v>
      </c>
      <c r="I10" s="110">
        <f t="shared" si="1"/>
        <v>0</v>
      </c>
      <c r="J10" s="85">
        <f>分析係数表!G13</f>
        <v>0.24491255961844197</v>
      </c>
      <c r="K10" s="111">
        <f t="shared" si="2"/>
        <v>0</v>
      </c>
      <c r="L10" s="79"/>
      <c r="M10" s="80"/>
      <c r="N10" s="81">
        <f>分析係数表!H13</f>
        <v>1.4239426478414675E-2</v>
      </c>
      <c r="O10" s="82">
        <f t="shared" si="3"/>
        <v>9.0467015362835121E-2</v>
      </c>
      <c r="P10" s="76">
        <f>分析係数表!C13</f>
        <v>0</v>
      </c>
      <c r="Q10" s="82">
        <f t="shared" si="4"/>
        <v>0</v>
      </c>
      <c r="R10" s="83">
        <v>0</v>
      </c>
      <c r="S10" s="84">
        <f t="shared" si="5"/>
        <v>0</v>
      </c>
      <c r="T10" s="85">
        <f>分析係数表!F13</f>
        <v>0.38322734499205086</v>
      </c>
      <c r="U10" s="86">
        <f t="shared" si="6"/>
        <v>0</v>
      </c>
      <c r="V10" s="87">
        <f>分析係数表!D13</f>
        <v>0.15429252782193958</v>
      </c>
      <c r="W10" s="88">
        <f t="shared" si="7"/>
        <v>0</v>
      </c>
      <c r="X10" s="76">
        <f>分析係数表!E13</f>
        <v>0.15087440381558029</v>
      </c>
      <c r="Y10" s="89">
        <f t="shared" si="8"/>
        <v>0</v>
      </c>
    </row>
    <row r="11" spans="1:25" x14ac:dyDescent="0.2">
      <c r="A11" s="6" t="s">
        <v>225</v>
      </c>
      <c r="B11" s="5" t="s">
        <v>268</v>
      </c>
      <c r="C11" s="90"/>
      <c r="D11" s="107">
        <f>投入係数表!AN11</f>
        <v>0.4155881925258107</v>
      </c>
      <c r="E11" s="110">
        <f t="shared" si="9"/>
        <v>41.558819252581067</v>
      </c>
      <c r="F11" s="85">
        <f>分析係数表!C14</f>
        <v>0.10751143043762246</v>
      </c>
      <c r="G11" s="110">
        <f t="shared" si="0"/>
        <v>4.4680481051435939</v>
      </c>
      <c r="H11" s="110">
        <v>4.6729241272379802</v>
      </c>
      <c r="I11" s="110">
        <f t="shared" si="1"/>
        <v>4.6729241272379802</v>
      </c>
      <c r="J11" s="85">
        <f>分析係数表!G14</f>
        <v>0.16229985443959244</v>
      </c>
      <c r="K11" s="111">
        <f t="shared" si="2"/>
        <v>0.75841490565798375</v>
      </c>
      <c r="L11" s="79"/>
      <c r="M11" s="80"/>
      <c r="N11" s="81">
        <f>分析係数表!H14</f>
        <v>1.1512694487055067E-3</v>
      </c>
      <c r="O11" s="82">
        <f t="shared" si="3"/>
        <v>7.3143332746361698E-3</v>
      </c>
      <c r="P11" s="76">
        <f>分析係数表!C14</f>
        <v>0.10751143043762246</v>
      </c>
      <c r="Q11" s="82">
        <f t="shared" si="4"/>
        <v>7.8637443305363381E-4</v>
      </c>
      <c r="R11" s="83">
        <v>4.6583827452500214E-3</v>
      </c>
      <c r="S11" s="84">
        <f t="shared" si="5"/>
        <v>4.67758250998323</v>
      </c>
      <c r="T11" s="85">
        <f>分析係数表!F14</f>
        <v>0.30163027656477437</v>
      </c>
      <c r="U11" s="86">
        <f t="shared" si="6"/>
        <v>1.4109005061407931</v>
      </c>
      <c r="V11" s="87">
        <f>分析係数表!D14</f>
        <v>4.9606986899563318E-2</v>
      </c>
      <c r="W11" s="88">
        <f t="shared" si="7"/>
        <v>0</v>
      </c>
      <c r="X11" s="76">
        <f>分析係数表!E14</f>
        <v>4.2823871906841338E-2</v>
      </c>
      <c r="Y11" s="89">
        <f t="shared" si="8"/>
        <v>0</v>
      </c>
    </row>
    <row r="12" spans="1:25" x14ac:dyDescent="0.2">
      <c r="A12" s="6" t="s">
        <v>226</v>
      </c>
      <c r="B12" s="5" t="s">
        <v>29</v>
      </c>
      <c r="C12" s="90"/>
      <c r="D12" s="107">
        <f>投入係数表!AN12</f>
        <v>1.8758179438708739E-2</v>
      </c>
      <c r="E12" s="110">
        <f t="shared" si="9"/>
        <v>1.875817943870874</v>
      </c>
      <c r="F12" s="85">
        <f>分析係数表!C15</f>
        <v>0</v>
      </c>
      <c r="G12" s="110">
        <f t="shared" si="0"/>
        <v>0</v>
      </c>
      <c r="H12" s="110">
        <v>0</v>
      </c>
      <c r="I12" s="110">
        <f t="shared" si="1"/>
        <v>0</v>
      </c>
      <c r="J12" s="85">
        <f>分析係数表!G15</f>
        <v>9.5606550833438886E-2</v>
      </c>
      <c r="K12" s="111">
        <f t="shared" si="2"/>
        <v>0</v>
      </c>
      <c r="L12" s="79"/>
      <c r="M12" s="80"/>
      <c r="N12" s="81">
        <f>分析係数表!H15</f>
        <v>8.2240240428262841E-3</v>
      </c>
      <c r="O12" s="82">
        <f t="shared" si="3"/>
        <v>5.2249499694001951E-2</v>
      </c>
      <c r="P12" s="76">
        <f>分析係数表!C15</f>
        <v>0</v>
      </c>
      <c r="Q12" s="82">
        <f t="shared" si="4"/>
        <v>0</v>
      </c>
      <c r="R12" s="83">
        <v>0</v>
      </c>
      <c r="S12" s="84">
        <f t="shared" si="5"/>
        <v>0</v>
      </c>
      <c r="T12" s="85">
        <f>分析係数表!F15</f>
        <v>0.30369184830376095</v>
      </c>
      <c r="U12" s="86">
        <f t="shared" si="6"/>
        <v>0</v>
      </c>
      <c r="V12" s="87">
        <f>分析係数表!D15</f>
        <v>1.6461521337800857E-2</v>
      </c>
      <c r="W12" s="88">
        <f t="shared" si="7"/>
        <v>0</v>
      </c>
      <c r="X12" s="76">
        <f>分析係数表!E15</f>
        <v>1.4956994323480985E-2</v>
      </c>
      <c r="Y12" s="89">
        <f t="shared" si="8"/>
        <v>0</v>
      </c>
    </row>
    <row r="13" spans="1:25" x14ac:dyDescent="0.2">
      <c r="A13" s="6" t="s">
        <v>227</v>
      </c>
      <c r="B13" s="5" t="s">
        <v>30</v>
      </c>
      <c r="C13" s="90"/>
      <c r="D13" s="107">
        <f>投入係数表!AN13</f>
        <v>0</v>
      </c>
      <c r="E13" s="110">
        <f t="shared" si="9"/>
        <v>0</v>
      </c>
      <c r="F13" s="85">
        <f>分析係数表!C16</f>
        <v>7.3204631810756426E-2</v>
      </c>
      <c r="G13" s="110">
        <f t="shared" si="0"/>
        <v>0</v>
      </c>
      <c r="H13" s="110">
        <v>2.3152945147661891E-2</v>
      </c>
      <c r="I13" s="110">
        <f t="shared" si="1"/>
        <v>2.3152945147661891E-2</v>
      </c>
      <c r="J13" s="85">
        <f>分析係数表!G16</f>
        <v>3.3405954974582423E-2</v>
      </c>
      <c r="K13" s="111">
        <f t="shared" si="2"/>
        <v>7.7344624313176972E-4</v>
      </c>
      <c r="L13" s="79"/>
      <c r="M13" s="80"/>
      <c r="N13" s="81">
        <f>分析係数表!H16</f>
        <v>1.6620229784303289E-2</v>
      </c>
      <c r="O13" s="82">
        <f t="shared" si="3"/>
        <v>0.10559291734886044</v>
      </c>
      <c r="P13" s="76">
        <f>分析係数表!C16</f>
        <v>7.3204631810756426E-2</v>
      </c>
      <c r="Q13" s="82">
        <f t="shared" si="4"/>
        <v>7.7298906363469626E-3</v>
      </c>
      <c r="R13" s="83">
        <v>9.8698324545080443E-3</v>
      </c>
      <c r="S13" s="84">
        <f t="shared" si="5"/>
        <v>3.3022777602169935E-2</v>
      </c>
      <c r="T13" s="85">
        <f>分析係数表!F16</f>
        <v>0.2888106809675437</v>
      </c>
      <c r="U13" s="86">
        <f t="shared" si="6"/>
        <v>9.5373308867224491E-3</v>
      </c>
      <c r="V13" s="87">
        <f>分析係数表!D16</f>
        <v>4.6366124797497348E-3</v>
      </c>
      <c r="W13" s="88">
        <f t="shared" si="7"/>
        <v>0</v>
      </c>
      <c r="X13" s="76">
        <f>分析係数表!E16</f>
        <v>3.9662588682196527E-3</v>
      </c>
      <c r="Y13" s="89">
        <f t="shared" si="8"/>
        <v>0</v>
      </c>
    </row>
    <row r="14" spans="1:25" x14ac:dyDescent="0.2">
      <c r="A14" s="6" t="s">
        <v>2</v>
      </c>
      <c r="B14" s="5" t="s">
        <v>365</v>
      </c>
      <c r="C14" s="90"/>
      <c r="D14" s="107">
        <f>投入係数表!AN14</f>
        <v>4.4786971062963504E-2</v>
      </c>
      <c r="E14" s="110">
        <f t="shared" si="9"/>
        <v>4.4786971062963508</v>
      </c>
      <c r="F14" s="85">
        <f>分析係数表!C17</f>
        <v>9.4677137870855188E-2</v>
      </c>
      <c r="G14" s="110">
        <f t="shared" si="0"/>
        <v>0.42403022341461977</v>
      </c>
      <c r="H14" s="110">
        <v>0.49800064199056421</v>
      </c>
      <c r="I14" s="110">
        <f t="shared" si="1"/>
        <v>0.49800064199056421</v>
      </c>
      <c r="J14" s="85">
        <f>分析係数表!G17</f>
        <v>0.22277835489659081</v>
      </c>
      <c r="K14" s="111">
        <f t="shared" si="2"/>
        <v>0.11094376376010398</v>
      </c>
      <c r="L14" s="79"/>
      <c r="M14" s="80"/>
      <c r="N14" s="81">
        <f>分析係数表!H17</f>
        <v>2.9857871834204678E-3</v>
      </c>
      <c r="O14" s="82">
        <f t="shared" si="3"/>
        <v>1.8969531912125758E-2</v>
      </c>
      <c r="P14" s="76">
        <f>分析係数表!C17</f>
        <v>9.4677137870855188E-2</v>
      </c>
      <c r="Q14" s="82">
        <f t="shared" si="4"/>
        <v>1.7959809881899177E-3</v>
      </c>
      <c r="R14" s="83">
        <v>4.2720069575867574E-3</v>
      </c>
      <c r="S14" s="84">
        <f t="shared" si="5"/>
        <v>0.50227264894815093</v>
      </c>
      <c r="T14" s="85">
        <f>分析係数表!F17</f>
        <v>0.35642648030975543</v>
      </c>
      <c r="U14" s="86">
        <f t="shared" si="6"/>
        <v>0.17902327242044683</v>
      </c>
      <c r="V14" s="87">
        <f>分析係数表!D17</f>
        <v>4.0948153744451793E-2</v>
      </c>
      <c r="W14" s="88">
        <f t="shared" si="7"/>
        <v>0</v>
      </c>
      <c r="X14" s="76">
        <f>分析係数表!E17</f>
        <v>3.8719425819246388E-2</v>
      </c>
      <c r="Y14" s="89">
        <f t="shared" si="8"/>
        <v>0</v>
      </c>
    </row>
    <row r="15" spans="1:25" x14ac:dyDescent="0.2">
      <c r="A15" s="6" t="s">
        <v>3</v>
      </c>
      <c r="B15" s="5" t="s">
        <v>31</v>
      </c>
      <c r="C15" s="90"/>
      <c r="D15" s="107">
        <f>投入係数表!AN15</f>
        <v>3.6353060927730115E-3</v>
      </c>
      <c r="E15" s="110">
        <f t="shared" si="9"/>
        <v>0.36353060927730113</v>
      </c>
      <c r="F15" s="85">
        <f>分析係数表!C18</f>
        <v>9.0734209682590605E-2</v>
      </c>
      <c r="G15" s="110">
        <f t="shared" si="0"/>
        <v>3.298466252820656E-2</v>
      </c>
      <c r="H15" s="110">
        <v>5.399593004626619E-2</v>
      </c>
      <c r="I15" s="110">
        <f t="shared" si="1"/>
        <v>5.399593004626619E-2</v>
      </c>
      <c r="J15" s="85">
        <f>分析係数表!G18</f>
        <v>0.21565293431791682</v>
      </c>
      <c r="K15" s="111">
        <f t="shared" si="2"/>
        <v>1.1644380755702274E-2</v>
      </c>
      <c r="L15" s="79"/>
      <c r="M15" s="80"/>
      <c r="N15" s="81">
        <f>分析係数表!H18</f>
        <v>4.3984597564411608E-4</v>
      </c>
      <c r="O15" s="82">
        <f t="shared" si="3"/>
        <v>2.7944631545516845E-3</v>
      </c>
      <c r="P15" s="76">
        <f>分析係数表!C18</f>
        <v>9.0734209682590605E-2</v>
      </c>
      <c r="Q15" s="82">
        <f t="shared" si="4"/>
        <v>2.5355340581536612E-4</v>
      </c>
      <c r="R15" s="83">
        <v>7.33600964113174E-4</v>
      </c>
      <c r="S15" s="84">
        <f t="shared" si="5"/>
        <v>5.4729531010379362E-2</v>
      </c>
      <c r="T15" s="85">
        <f>分析係数表!F18</f>
        <v>0.45924018655266224</v>
      </c>
      <c r="U15" s="86">
        <f t="shared" si="6"/>
        <v>2.5134000031146332E-2</v>
      </c>
      <c r="V15" s="87">
        <f>分析係数表!D18</f>
        <v>6.0775359502526237E-2</v>
      </c>
      <c r="W15" s="88">
        <f t="shared" si="7"/>
        <v>0</v>
      </c>
      <c r="X15" s="76">
        <f>分析係数表!E18</f>
        <v>6.0046638165565484E-2</v>
      </c>
      <c r="Y15" s="89">
        <f t="shared" si="8"/>
        <v>0</v>
      </c>
    </row>
    <row r="16" spans="1:25" x14ac:dyDescent="0.2">
      <c r="A16" s="6" t="s">
        <v>4</v>
      </c>
      <c r="B16" s="5" t="s">
        <v>32</v>
      </c>
      <c r="C16" s="90"/>
      <c r="D16" s="107">
        <f>投入係数表!AN16</f>
        <v>0</v>
      </c>
      <c r="E16" s="110">
        <f t="shared" si="9"/>
        <v>0</v>
      </c>
      <c r="F16" s="85">
        <f>分析係数表!C19</f>
        <v>0.38367313932924796</v>
      </c>
      <c r="G16" s="110">
        <f t="shared" si="0"/>
        <v>0</v>
      </c>
      <c r="H16" s="110">
        <v>0.13358662946697578</v>
      </c>
      <c r="I16" s="110">
        <f t="shared" si="1"/>
        <v>0.13358662946697578</v>
      </c>
      <c r="J16" s="85">
        <f>分析係数表!G19</f>
        <v>5.766363928853338E-2</v>
      </c>
      <c r="K16" s="111">
        <f t="shared" si="2"/>
        <v>7.7030912153546556E-3</v>
      </c>
      <c r="L16" s="79"/>
      <c r="M16" s="80"/>
      <c r="N16" s="81">
        <f>分析係数表!H19</f>
        <v>-1.1191810412296904E-4</v>
      </c>
      <c r="O16" s="82">
        <f t="shared" si="3"/>
        <v>-7.1104667455674532E-4</v>
      </c>
      <c r="P16" s="76">
        <f>分析係数表!C19</f>
        <v>0.38367313932924796</v>
      </c>
      <c r="Q16" s="82">
        <f t="shared" si="4"/>
        <v>-2.7280950983680856E-4</v>
      </c>
      <c r="R16" s="83">
        <v>2.4351459509336973E-3</v>
      </c>
      <c r="S16" s="84">
        <f t="shared" si="5"/>
        <v>0.13602177541790947</v>
      </c>
      <c r="T16" s="85">
        <f>分析係数表!F19</f>
        <v>0.24005843022564122</v>
      </c>
      <c r="U16" s="86">
        <f t="shared" si="6"/>
        <v>3.2653173883328057E-2</v>
      </c>
      <c r="V16" s="87">
        <f>分析係数表!D19</f>
        <v>6.7037511004807461E-3</v>
      </c>
      <c r="W16" s="88">
        <f t="shared" si="7"/>
        <v>0</v>
      </c>
      <c r="X16" s="76">
        <f>分析係数表!E19</f>
        <v>7.5624105778571375E-3</v>
      </c>
      <c r="Y16" s="89">
        <f t="shared" si="8"/>
        <v>0</v>
      </c>
    </row>
    <row r="17" spans="1:25" x14ac:dyDescent="0.2">
      <c r="A17" s="6" t="s">
        <v>5</v>
      </c>
      <c r="B17" s="5" t="s">
        <v>33</v>
      </c>
      <c r="C17" s="90"/>
      <c r="D17" s="107">
        <f>投入係数表!AN17</f>
        <v>4.3623673113276138E-4</v>
      </c>
      <c r="E17" s="110">
        <f t="shared" si="9"/>
        <v>4.362367311327614E-2</v>
      </c>
      <c r="F17" s="85">
        <f>分析係数表!C20</f>
        <v>5.6760594962254274E-2</v>
      </c>
      <c r="G17" s="110">
        <f t="shared" si="0"/>
        <v>2.4761056403484489E-3</v>
      </c>
      <c r="H17" s="110">
        <v>2.7424477916624446E-2</v>
      </c>
      <c r="I17" s="110">
        <f t="shared" si="1"/>
        <v>2.7424477916624446E-2</v>
      </c>
      <c r="J17" s="85">
        <f>分析係数表!G20</f>
        <v>0.10000544691976687</v>
      </c>
      <c r="K17" s="111">
        <f t="shared" si="2"/>
        <v>2.7425971705933049E-3</v>
      </c>
      <c r="L17" s="79"/>
      <c r="M17" s="80"/>
      <c r="N17" s="81">
        <f>分析係数表!H20</f>
        <v>5.4785085934320511E-4</v>
      </c>
      <c r="O17" s="82">
        <f t="shared" si="3"/>
        <v>3.4806480572707812E-3</v>
      </c>
      <c r="P17" s="76">
        <f>分析係数表!C20</f>
        <v>5.6760594962254274E-2</v>
      </c>
      <c r="Q17" s="82">
        <f t="shared" si="4"/>
        <v>1.9756365458490404E-4</v>
      </c>
      <c r="R17" s="83">
        <v>6.6051447938631088E-4</v>
      </c>
      <c r="S17" s="84">
        <f t="shared" si="5"/>
        <v>2.8084992396010755E-2</v>
      </c>
      <c r="T17" s="85">
        <f>分析係数表!F20</f>
        <v>0.22277901846505802</v>
      </c>
      <c r="U17" s="86">
        <f t="shared" si="6"/>
        <v>6.2567470395818942E-3</v>
      </c>
      <c r="V17" s="87">
        <f>分析係数表!D20</f>
        <v>3.7583746391415651E-2</v>
      </c>
      <c r="W17" s="88">
        <f t="shared" si="7"/>
        <v>0</v>
      </c>
      <c r="X17" s="76">
        <f>分析係数表!E20</f>
        <v>4.0089329484176699E-2</v>
      </c>
      <c r="Y17" s="89">
        <f t="shared" si="8"/>
        <v>0</v>
      </c>
    </row>
    <row r="18" spans="1:25" x14ac:dyDescent="0.2">
      <c r="A18" s="6" t="s">
        <v>6</v>
      </c>
      <c r="B18" s="5" t="s">
        <v>34</v>
      </c>
      <c r="C18" s="90"/>
      <c r="D18" s="107">
        <f>投入係数表!AN18</f>
        <v>2.9082448742184092E-4</v>
      </c>
      <c r="E18" s="110">
        <f t="shared" si="9"/>
        <v>2.9082448742184092E-2</v>
      </c>
      <c r="F18" s="85">
        <f>分析係数表!C21</f>
        <v>0.13737850556345566</v>
      </c>
      <c r="G18" s="110">
        <f t="shared" si="0"/>
        <v>3.9953033463270516E-3</v>
      </c>
      <c r="H18" s="110">
        <v>7.2904301630766527E-2</v>
      </c>
      <c r="I18" s="110">
        <f t="shared" si="1"/>
        <v>7.2904301630766527E-2</v>
      </c>
      <c r="J18" s="85">
        <f>分析係数表!G21</f>
        <v>0.2851571527617287</v>
      </c>
      <c r="K18" s="111">
        <f t="shared" si="2"/>
        <v>2.0789183077111639E-2</v>
      </c>
      <c r="L18" s="79"/>
      <c r="M18" s="80"/>
      <c r="N18" s="81">
        <f>分析係数表!H21</f>
        <v>9.156935791879285E-4</v>
      </c>
      <c r="O18" s="82">
        <f t="shared" si="3"/>
        <v>5.8176546100097339E-3</v>
      </c>
      <c r="P18" s="76">
        <f>分析係数表!C21</f>
        <v>0.13737850556345566</v>
      </c>
      <c r="Q18" s="82">
        <f t="shared" si="4"/>
        <v>7.9922069620748566E-4</v>
      </c>
      <c r="R18" s="83">
        <v>2.4595655834428083E-3</v>
      </c>
      <c r="S18" s="84">
        <f t="shared" si="5"/>
        <v>7.5363867214209332E-2</v>
      </c>
      <c r="T18" s="85">
        <f>分析係数表!F21</f>
        <v>0.4258002079963023</v>
      </c>
      <c r="U18" s="86">
        <f t="shared" si="6"/>
        <v>3.2089950335216041E-2</v>
      </c>
      <c r="V18" s="87">
        <f>分析係数表!D21</f>
        <v>6.1084469609429162E-2</v>
      </c>
      <c r="W18" s="88">
        <f t="shared" si="7"/>
        <v>0</v>
      </c>
      <c r="X18" s="76">
        <f>分析係数表!E21</f>
        <v>5.0829096371620058E-2</v>
      </c>
      <c r="Y18" s="89">
        <f t="shared" si="8"/>
        <v>0</v>
      </c>
    </row>
    <row r="19" spans="1:25" x14ac:dyDescent="0.2">
      <c r="A19" s="6" t="s">
        <v>7</v>
      </c>
      <c r="B19" s="5" t="s">
        <v>269</v>
      </c>
      <c r="C19" s="90"/>
      <c r="D19" s="107">
        <f>投入係数表!AN19</f>
        <v>0</v>
      </c>
      <c r="E19" s="110">
        <f t="shared" si="9"/>
        <v>0</v>
      </c>
      <c r="F19" s="85">
        <f>分析係数表!C22</f>
        <v>5.5142937219730959E-2</v>
      </c>
      <c r="G19" s="110">
        <f t="shared" si="0"/>
        <v>0</v>
      </c>
      <c r="H19" s="110">
        <v>9.2923643259473915E-3</v>
      </c>
      <c r="I19" s="110">
        <f t="shared" si="1"/>
        <v>9.2923643259473915E-3</v>
      </c>
      <c r="J19" s="85">
        <f>分析係数表!G22</f>
        <v>0.19463487332339791</v>
      </c>
      <c r="K19" s="111">
        <f t="shared" si="2"/>
        <v>1.8086181534556322E-3</v>
      </c>
      <c r="L19" s="79"/>
      <c r="M19" s="80"/>
      <c r="N19" s="81">
        <f>分析係数表!H22</f>
        <v>4.3045424662680399E-5</v>
      </c>
      <c r="O19" s="82">
        <f t="shared" si="3"/>
        <v>2.7347949021413282E-4</v>
      </c>
      <c r="P19" s="76">
        <f>分析係数表!C22</f>
        <v>5.5142937219730959E-2</v>
      </c>
      <c r="Q19" s="82">
        <f t="shared" si="4"/>
        <v>1.5080462359761954E-5</v>
      </c>
      <c r="R19" s="83">
        <v>3.1611068792352206E-4</v>
      </c>
      <c r="S19" s="84">
        <f t="shared" si="5"/>
        <v>9.6084750138709131E-3</v>
      </c>
      <c r="T19" s="85">
        <f>分析係数表!F22</f>
        <v>0.4128663686040735</v>
      </c>
      <c r="U19" s="86">
        <f t="shared" si="6"/>
        <v>3.9670161867998589E-3</v>
      </c>
      <c r="V19" s="87">
        <f>分析係数表!D22</f>
        <v>7.2826626924987578E-2</v>
      </c>
      <c r="W19" s="88">
        <f t="shared" si="7"/>
        <v>0</v>
      </c>
      <c r="X19" s="76">
        <f>分析係数表!E22</f>
        <v>7.2131147540983612E-2</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0.21584180854981727</v>
      </c>
      <c r="K20" s="111">
        <f t="shared" si="2"/>
        <v>0</v>
      </c>
      <c r="L20" s="79"/>
      <c r="M20" s="80"/>
      <c r="N20" s="81">
        <f>分析係数表!H23</f>
        <v>2.5044610712832233E-5</v>
      </c>
      <c r="O20" s="82">
        <f t="shared" si="3"/>
        <v>1.5911533976094999E-4</v>
      </c>
      <c r="P20" s="76">
        <f>分析係数表!C23</f>
        <v>0</v>
      </c>
      <c r="Q20" s="82">
        <f t="shared" si="4"/>
        <v>0</v>
      </c>
      <c r="R20" s="83">
        <v>0</v>
      </c>
      <c r="S20" s="84">
        <f t="shared" si="5"/>
        <v>0</v>
      </c>
      <c r="T20" s="85">
        <f>分析係数表!F23</f>
        <v>0.44097566503300378</v>
      </c>
      <c r="U20" s="86">
        <f t="shared" si="6"/>
        <v>0</v>
      </c>
      <c r="V20" s="87">
        <f>分析係数表!D23</f>
        <v>5.3117652058131959E-2</v>
      </c>
      <c r="W20" s="88">
        <f t="shared" si="7"/>
        <v>0</v>
      </c>
      <c r="X20" s="76">
        <f>分析係数表!E23</f>
        <v>4.7820051559534262E-2</v>
      </c>
      <c r="Y20" s="89">
        <f t="shared" si="8"/>
        <v>0</v>
      </c>
    </row>
    <row r="21" spans="1:25" x14ac:dyDescent="0.2">
      <c r="A21" s="6" t="s">
        <v>9</v>
      </c>
      <c r="B21" s="5" t="s">
        <v>271</v>
      </c>
      <c r="C21" s="90"/>
      <c r="D21" s="107">
        <f>投入係数表!AN21</f>
        <v>8.4920750327177552E-2</v>
      </c>
      <c r="E21" s="110">
        <f t="shared" si="9"/>
        <v>8.4920750327177554</v>
      </c>
      <c r="F21" s="85">
        <f>分析係数表!C24</f>
        <v>1</v>
      </c>
      <c r="G21" s="110">
        <f t="shared" si="0"/>
        <v>8.4920750327177554</v>
      </c>
      <c r="H21" s="110">
        <v>9.3456707677528925</v>
      </c>
      <c r="I21" s="110">
        <f t="shared" si="1"/>
        <v>9.3456707677528925</v>
      </c>
      <c r="J21" s="85">
        <f>分析係数表!G24</f>
        <v>0.20831345678476951</v>
      </c>
      <c r="K21" s="111">
        <f t="shared" si="2"/>
        <v>1.9468289836029757</v>
      </c>
      <c r="L21" s="79"/>
      <c r="M21" s="80"/>
      <c r="N21" s="81">
        <f>分析係数表!H24</f>
        <v>3.2557993926681905E-4</v>
      </c>
      <c r="O21" s="82">
        <f t="shared" si="3"/>
        <v>2.0684994168923502E-3</v>
      </c>
      <c r="P21" s="76">
        <f>分析係数表!C24</f>
        <v>1</v>
      </c>
      <c r="Q21" s="82">
        <f t="shared" si="4"/>
        <v>2.0684994168923502E-3</v>
      </c>
      <c r="R21" s="83">
        <v>1.0914354274520175E-2</v>
      </c>
      <c r="S21" s="84">
        <f t="shared" si="5"/>
        <v>9.356585122027413</v>
      </c>
      <c r="T21" s="85">
        <f>分析係数表!F24</f>
        <v>0.39224380935860187</v>
      </c>
      <c r="U21" s="86">
        <f t="shared" si="6"/>
        <v>3.670062590852051</v>
      </c>
      <c r="V21" s="87">
        <f>分析係数表!D24</f>
        <v>2.7169434927793921E-2</v>
      </c>
      <c r="W21" s="88">
        <f t="shared" si="7"/>
        <v>0</v>
      </c>
      <c r="X21" s="76">
        <f>分析係数表!E24</f>
        <v>2.746216227937031E-2</v>
      </c>
      <c r="Y21" s="89">
        <f t="shared" si="8"/>
        <v>0</v>
      </c>
    </row>
    <row r="22" spans="1:25" x14ac:dyDescent="0.2">
      <c r="A22" s="6" t="s">
        <v>10</v>
      </c>
      <c r="B22" s="5" t="s">
        <v>272</v>
      </c>
      <c r="C22" s="90"/>
      <c r="D22" s="107">
        <f>投入係数表!AN22</f>
        <v>7.8086374872764291E-2</v>
      </c>
      <c r="E22" s="110">
        <f t="shared" si="9"/>
        <v>7.808637487276429</v>
      </c>
      <c r="F22" s="85">
        <f>分析係数表!C25</f>
        <v>5.3881637957861162E-2</v>
      </c>
      <c r="G22" s="110">
        <f t="shared" si="0"/>
        <v>0.42074217803361125</v>
      </c>
      <c r="H22" s="110">
        <v>0.50304628585939326</v>
      </c>
      <c r="I22" s="110">
        <f t="shared" si="1"/>
        <v>0.50304628585939326</v>
      </c>
      <c r="J22" s="85">
        <f>分析係数表!G25</f>
        <v>0.19694753074216123</v>
      </c>
      <c r="K22" s="111">
        <f t="shared" si="2"/>
        <v>9.9073723849022882E-2</v>
      </c>
      <c r="L22" s="79"/>
      <c r="M22" s="80"/>
      <c r="N22" s="81">
        <f>分析係数表!H25</f>
        <v>5.0793601101962874E-4</v>
      </c>
      <c r="O22" s="82">
        <f t="shared" si="3"/>
        <v>3.2270579845267672E-3</v>
      </c>
      <c r="P22" s="76">
        <f>分析係数表!C25</f>
        <v>5.3881637957861162E-2</v>
      </c>
      <c r="Q22" s="82">
        <f t="shared" si="4"/>
        <v>1.738791699912964E-4</v>
      </c>
      <c r="R22" s="83">
        <v>1.5067723204798529E-3</v>
      </c>
      <c r="S22" s="84">
        <f t="shared" si="5"/>
        <v>0.50455305817987306</v>
      </c>
      <c r="T22" s="85">
        <f>分析係数表!F25</f>
        <v>0.35040132853584277</v>
      </c>
      <c r="U22" s="86">
        <f t="shared" si="6"/>
        <v>0.17679606190304989</v>
      </c>
      <c r="V22" s="87">
        <f>分析係数表!D25</f>
        <v>1.9835778208321803E-2</v>
      </c>
      <c r="W22" s="88">
        <f t="shared" si="7"/>
        <v>0</v>
      </c>
      <c r="X22" s="76">
        <f>分析係数表!E25</f>
        <v>1.8979083468427502E-2</v>
      </c>
      <c r="Y22" s="89">
        <f t="shared" si="8"/>
        <v>0</v>
      </c>
    </row>
    <row r="23" spans="1:25" x14ac:dyDescent="0.2">
      <c r="A23" s="6" t="s">
        <v>11</v>
      </c>
      <c r="B23" s="5" t="s">
        <v>35</v>
      </c>
      <c r="C23" s="90"/>
      <c r="D23" s="107">
        <f>投入係数表!AN23</f>
        <v>0</v>
      </c>
      <c r="E23" s="110">
        <f t="shared" si="9"/>
        <v>0</v>
      </c>
      <c r="F23" s="85">
        <f>分析係数表!C26</f>
        <v>0.84177658262309296</v>
      </c>
      <c r="G23" s="110">
        <f t="shared" si="0"/>
        <v>0</v>
      </c>
      <c r="H23" s="110">
        <v>0.20149578208565527</v>
      </c>
      <c r="I23" s="110">
        <f t="shared" si="1"/>
        <v>0.20149578208565527</v>
      </c>
      <c r="J23" s="85">
        <f>分析係数表!G26</f>
        <v>0.19643330946147433</v>
      </c>
      <c r="K23" s="111">
        <f t="shared" si="2"/>
        <v>3.9580483317613317E-2</v>
      </c>
      <c r="L23" s="79"/>
      <c r="M23" s="80"/>
      <c r="N23" s="81">
        <f>分析係数表!H26</f>
        <v>1.0240897849294056E-2</v>
      </c>
      <c r="O23" s="82">
        <f t="shared" si="3"/>
        <v>6.5063256899125968E-2</v>
      </c>
      <c r="P23" s="76">
        <f>分析係数表!C26</f>
        <v>0.84177658262309296</v>
      </c>
      <c r="Q23" s="82">
        <f t="shared" si="4"/>
        <v>5.4768726046874633E-2</v>
      </c>
      <c r="R23" s="83">
        <v>6.5167876501285457E-2</v>
      </c>
      <c r="S23" s="84">
        <f t="shared" si="5"/>
        <v>0.26666365858694074</v>
      </c>
      <c r="T23" s="85">
        <f>分析係数表!F26</f>
        <v>0.3347664275567348</v>
      </c>
      <c r="U23" s="86">
        <f t="shared" si="6"/>
        <v>8.9270040344358967E-2</v>
      </c>
      <c r="V23" s="87">
        <f>分析係数表!D26</f>
        <v>2.4426781877736947E-2</v>
      </c>
      <c r="W23" s="88">
        <f t="shared" si="7"/>
        <v>0</v>
      </c>
      <c r="X23" s="76">
        <f>分析係数表!E26</f>
        <v>2.6814750460805146E-2</v>
      </c>
      <c r="Y23" s="89">
        <f t="shared" si="8"/>
        <v>0</v>
      </c>
    </row>
    <row r="24" spans="1:25" x14ac:dyDescent="0.2">
      <c r="A24" s="6" t="s">
        <v>12</v>
      </c>
      <c r="B24" s="5" t="s">
        <v>366</v>
      </c>
      <c r="C24" s="90"/>
      <c r="D24" s="107">
        <f>投入係数表!AN24</f>
        <v>0</v>
      </c>
      <c r="E24" s="110">
        <f t="shared" si="9"/>
        <v>0</v>
      </c>
      <c r="F24" s="85">
        <f>分析係数表!C27</f>
        <v>0.24324710590252963</v>
      </c>
      <c r="G24" s="110">
        <f t="shared" si="0"/>
        <v>0</v>
      </c>
      <c r="H24" s="110">
        <v>1.502561643305532E-3</v>
      </c>
      <c r="I24" s="110">
        <f t="shared" si="1"/>
        <v>1.502561643305532E-3</v>
      </c>
      <c r="J24" s="85">
        <f>分析係数表!G27</f>
        <v>0.17095686135274277</v>
      </c>
      <c r="K24" s="111">
        <f t="shared" si="2"/>
        <v>2.5687322252853316E-4</v>
      </c>
      <c r="L24" s="79"/>
      <c r="M24" s="80"/>
      <c r="N24" s="81">
        <f>分析係数表!H27</f>
        <v>1.1085370816767366E-2</v>
      </c>
      <c r="O24" s="82">
        <f t="shared" si="3"/>
        <v>7.0428427261690491E-2</v>
      </c>
      <c r="P24" s="76">
        <f>分析係数表!C27</f>
        <v>0.24324710590252963</v>
      </c>
      <c r="Q24" s="82">
        <f t="shared" si="4"/>
        <v>1.7131511104673033E-2</v>
      </c>
      <c r="R24" s="83">
        <v>1.7515501997412492E-2</v>
      </c>
      <c r="S24" s="84">
        <f t="shared" si="5"/>
        <v>1.9018063640718025E-2</v>
      </c>
      <c r="T24" s="85">
        <f>分析係数表!F27</f>
        <v>0.32207527072607844</v>
      </c>
      <c r="U24" s="86">
        <f t="shared" si="6"/>
        <v>6.1252479957700475E-3</v>
      </c>
      <c r="V24" s="87">
        <f>分析係数表!D27</f>
        <v>2.1036747736552459E-2</v>
      </c>
      <c r="W24" s="88">
        <f t="shared" si="7"/>
        <v>0</v>
      </c>
      <c r="X24" s="76">
        <f>分析係数表!E27</f>
        <v>2.4276584413278891E-2</v>
      </c>
      <c r="Y24" s="89">
        <f t="shared" si="8"/>
        <v>0</v>
      </c>
    </row>
    <row r="25" spans="1:25" x14ac:dyDescent="0.2">
      <c r="A25" s="6" t="s">
        <v>13</v>
      </c>
      <c r="B25" s="5" t="s">
        <v>192</v>
      </c>
      <c r="C25" s="90"/>
      <c r="D25" s="107">
        <f>投入係数表!AN25</f>
        <v>0</v>
      </c>
      <c r="E25" s="110">
        <f t="shared" si="9"/>
        <v>0</v>
      </c>
      <c r="F25" s="85">
        <f>分析係数表!C28</f>
        <v>6.4266243880729879E-2</v>
      </c>
      <c r="G25" s="110">
        <f t="shared" si="0"/>
        <v>0</v>
      </c>
      <c r="H25" s="110">
        <v>6.1895595831470227E-3</v>
      </c>
      <c r="I25" s="110">
        <f t="shared" si="1"/>
        <v>6.1895595831470227E-3</v>
      </c>
      <c r="J25" s="85">
        <f>分析係数表!G28</f>
        <v>0.12485076971410619</v>
      </c>
      <c r="K25" s="111">
        <f t="shared" si="2"/>
        <v>7.7277127814722802E-4</v>
      </c>
      <c r="L25" s="79"/>
      <c r="M25" s="80"/>
      <c r="N25" s="81">
        <f>分析係数表!H28</f>
        <v>2.0224305794696803E-2</v>
      </c>
      <c r="O25" s="82">
        <f t="shared" si="3"/>
        <v>0.12849060921133465</v>
      </c>
      <c r="P25" s="76">
        <f>分析係数表!C28</f>
        <v>6.4266243880729879E-2</v>
      </c>
      <c r="Q25" s="82">
        <f t="shared" si="4"/>
        <v>8.2576088279591904E-3</v>
      </c>
      <c r="R25" s="83">
        <v>9.4861026786471642E-3</v>
      </c>
      <c r="S25" s="84">
        <f t="shared" si="5"/>
        <v>1.5675662261794187E-2</v>
      </c>
      <c r="T25" s="85">
        <f>分析係数表!F28</f>
        <v>0.21344643418158971</v>
      </c>
      <c r="U25" s="86">
        <f t="shared" si="6"/>
        <v>3.3459142132148826E-3</v>
      </c>
      <c r="V25" s="87">
        <f>分析係数表!D28</f>
        <v>9.0700596921143573E-2</v>
      </c>
      <c r="W25" s="88">
        <f t="shared" si="7"/>
        <v>0</v>
      </c>
      <c r="X25" s="76">
        <f>分析係数表!E28</f>
        <v>8.9632422243166823E-2</v>
      </c>
      <c r="Y25" s="89">
        <f t="shared" si="8"/>
        <v>0</v>
      </c>
    </row>
    <row r="26" spans="1:25" x14ac:dyDescent="0.2">
      <c r="A26" s="6" t="s">
        <v>14</v>
      </c>
      <c r="B26" s="5" t="s">
        <v>50</v>
      </c>
      <c r="C26" s="90"/>
      <c r="D26" s="107">
        <f>投入係数表!AN26</f>
        <v>4.0279191507924965E-2</v>
      </c>
      <c r="E26" s="110">
        <f t="shared" si="9"/>
        <v>4.0279191507924965</v>
      </c>
      <c r="F26" s="85">
        <f>分析係数表!C29</f>
        <v>0.2704472217012498</v>
      </c>
      <c r="G26" s="110">
        <f t="shared" si="0"/>
        <v>1.089339543569088</v>
      </c>
      <c r="H26" s="110">
        <v>1.183096284305446</v>
      </c>
      <c r="I26" s="110">
        <f t="shared" si="1"/>
        <v>1.183096284305446</v>
      </c>
      <c r="J26" s="85">
        <f>分析係数表!G29</f>
        <v>0.25613918980110767</v>
      </c>
      <c r="K26" s="111">
        <f t="shared" si="2"/>
        <v>0.30303732371869785</v>
      </c>
      <c r="L26" s="79"/>
      <c r="M26" s="80"/>
      <c r="N26" s="81">
        <f>分析係数表!H29</f>
        <v>1.0092978117271389E-2</v>
      </c>
      <c r="O26" s="82">
        <f t="shared" si="3"/>
        <v>6.4123481923662851E-2</v>
      </c>
      <c r="P26" s="76">
        <f>分析係数表!C29</f>
        <v>0.2704472217012498</v>
      </c>
      <c r="Q26" s="82">
        <f t="shared" si="4"/>
        <v>1.7342017532064932E-2</v>
      </c>
      <c r="R26" s="83">
        <v>2.7284251775543864E-2</v>
      </c>
      <c r="S26" s="84">
        <f t="shared" si="5"/>
        <v>1.2103805360809898</v>
      </c>
      <c r="T26" s="85">
        <f>分析係数表!F29</f>
        <v>0.41878853321258142</v>
      </c>
      <c r="U26" s="86">
        <f t="shared" si="6"/>
        <v>0.50689348933441569</v>
      </c>
      <c r="V26" s="87">
        <f>分析係数表!D29</f>
        <v>8.5600334389912575E-2</v>
      </c>
      <c r="W26" s="88">
        <f t="shared" si="7"/>
        <v>0</v>
      </c>
      <c r="X26" s="76">
        <f>分析係数表!E29</f>
        <v>6.0573339370928979E-2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0.11912089731999992</v>
      </c>
      <c r="I27" s="110">
        <f t="shared" si="1"/>
        <v>0.11912089731999992</v>
      </c>
      <c r="J27" s="85">
        <f>分析係数表!G30</f>
        <v>0.34447816919378449</v>
      </c>
      <c r="K27" s="111">
        <f t="shared" si="2"/>
        <v>4.1034548621514358E-2</v>
      </c>
      <c r="L27" s="79"/>
      <c r="M27" s="80"/>
      <c r="N27" s="81">
        <f>分析係数表!H30</f>
        <v>0</v>
      </c>
      <c r="O27" s="82">
        <f t="shared" si="3"/>
        <v>0</v>
      </c>
      <c r="P27" s="76">
        <f>分析係数表!C30</f>
        <v>1</v>
      </c>
      <c r="Q27" s="82">
        <f t="shared" si="4"/>
        <v>0</v>
      </c>
      <c r="R27" s="83">
        <v>2.5737033156148403E-2</v>
      </c>
      <c r="S27" s="84">
        <f t="shared" si="5"/>
        <v>0.14485793047614831</v>
      </c>
      <c r="T27" s="85">
        <f>分析係数表!F30</f>
        <v>0.44033965000872966</v>
      </c>
      <c r="U27" s="86">
        <f t="shared" si="6"/>
        <v>6.3786690406856042E-2</v>
      </c>
      <c r="V27" s="87">
        <f>分析係数表!D30</f>
        <v>8.3854873151667356E-2</v>
      </c>
      <c r="W27" s="88">
        <f t="shared" si="7"/>
        <v>0</v>
      </c>
      <c r="X27" s="76">
        <f>分析係数表!E30</f>
        <v>6.4418001853368961E-2</v>
      </c>
      <c r="Y27" s="89">
        <f t="shared" si="8"/>
        <v>0</v>
      </c>
    </row>
    <row r="28" spans="1:25" x14ac:dyDescent="0.2">
      <c r="A28" s="6" t="s">
        <v>16</v>
      </c>
      <c r="B28" s="5" t="s">
        <v>193</v>
      </c>
      <c r="C28" s="90"/>
      <c r="D28" s="107">
        <f>投入係数表!AN28</f>
        <v>0</v>
      </c>
      <c r="E28" s="110">
        <f t="shared" si="9"/>
        <v>0</v>
      </c>
      <c r="F28" s="85">
        <f>分析係数表!C31</f>
        <v>1</v>
      </c>
      <c r="G28" s="110">
        <f t="shared" si="0"/>
        <v>0</v>
      </c>
      <c r="H28" s="110">
        <v>0.78470456185303861</v>
      </c>
      <c r="I28" s="110">
        <f t="shared" si="1"/>
        <v>0.78470456185303861</v>
      </c>
      <c r="J28" s="85">
        <f>分析係数表!G31</f>
        <v>7.060016576471162E-2</v>
      </c>
      <c r="K28" s="111">
        <f t="shared" si="2"/>
        <v>5.540027214314993E-2</v>
      </c>
      <c r="L28" s="79"/>
      <c r="M28" s="80"/>
      <c r="N28" s="81">
        <f>分析係数表!H31</f>
        <v>2.2204395329180102E-2</v>
      </c>
      <c r="O28" s="82">
        <f t="shared" si="3"/>
        <v>0.14107066576118477</v>
      </c>
      <c r="P28" s="76">
        <f>分析係数表!C31</f>
        <v>1</v>
      </c>
      <c r="Q28" s="82">
        <f t="shared" si="4"/>
        <v>0.14107066576118477</v>
      </c>
      <c r="R28" s="83">
        <v>0.21437908542353834</v>
      </c>
      <c r="S28" s="84">
        <f t="shared" si="5"/>
        <v>0.99908364727657695</v>
      </c>
      <c r="T28" s="85">
        <f>分析係数表!F31</f>
        <v>0.30864414216761737</v>
      </c>
      <c r="U28" s="86">
        <f t="shared" si="6"/>
        <v>0.30836131526737348</v>
      </c>
      <c r="V28" s="87">
        <f>分析係数表!D31</f>
        <v>3.8652430403198282E-3</v>
      </c>
      <c r="W28" s="88">
        <f t="shared" si="7"/>
        <v>0</v>
      </c>
      <c r="X28" s="76">
        <f>分析係数表!E31</f>
        <v>3.3737994246989421E-3</v>
      </c>
      <c r="Y28" s="89">
        <f t="shared" si="8"/>
        <v>0</v>
      </c>
    </row>
    <row r="29" spans="1:25" x14ac:dyDescent="0.2">
      <c r="A29" s="6" t="s">
        <v>17</v>
      </c>
      <c r="B29" s="5" t="s">
        <v>273</v>
      </c>
      <c r="C29" s="90"/>
      <c r="D29" s="107">
        <f>投入係数表!AN29</f>
        <v>0</v>
      </c>
      <c r="E29" s="110">
        <f t="shared" si="9"/>
        <v>0</v>
      </c>
      <c r="F29" s="85">
        <f>分析係数表!C32</f>
        <v>1</v>
      </c>
      <c r="G29" s="110">
        <f t="shared" si="0"/>
        <v>0</v>
      </c>
      <c r="H29" s="110">
        <v>6.4715949591537397E-2</v>
      </c>
      <c r="I29" s="110">
        <f t="shared" si="1"/>
        <v>6.4715949591537397E-2</v>
      </c>
      <c r="J29" s="85">
        <f>分析係数表!G32</f>
        <v>0.14032153145618437</v>
      </c>
      <c r="K29" s="111">
        <f t="shared" si="2"/>
        <v>9.0810411563257559E-3</v>
      </c>
      <c r="L29" s="79"/>
      <c r="M29" s="80"/>
      <c r="N29" s="81">
        <f>分析係数表!H32</f>
        <v>6.2454997965125381E-3</v>
      </c>
      <c r="O29" s="82">
        <f t="shared" si="3"/>
        <v>3.9679387852886903E-2</v>
      </c>
      <c r="P29" s="76">
        <f>分析係数表!C32</f>
        <v>1</v>
      </c>
      <c r="Q29" s="82">
        <f t="shared" si="4"/>
        <v>3.9679387852886903E-2</v>
      </c>
      <c r="R29" s="83">
        <v>5.6305427915986445E-2</v>
      </c>
      <c r="S29" s="84">
        <f t="shared" si="5"/>
        <v>0.12102137750752384</v>
      </c>
      <c r="T29" s="85">
        <f>分析係数表!F32</f>
        <v>0.48266889694266329</v>
      </c>
      <c r="U29" s="86">
        <f t="shared" si="6"/>
        <v>5.8413254788038174E-2</v>
      </c>
      <c r="V29" s="87">
        <f>分析係数表!D32</f>
        <v>1.7609887556918502E-2</v>
      </c>
      <c r="W29" s="88">
        <f t="shared" si="7"/>
        <v>0</v>
      </c>
      <c r="X29" s="76">
        <f>分析係数表!E32</f>
        <v>2.6298671127218658E-2</v>
      </c>
      <c r="Y29" s="89">
        <f t="shared" si="8"/>
        <v>0</v>
      </c>
    </row>
    <row r="30" spans="1:25" x14ac:dyDescent="0.2">
      <c r="A30" s="6" t="s">
        <v>18</v>
      </c>
      <c r="B30" s="5" t="s">
        <v>274</v>
      </c>
      <c r="C30" s="90"/>
      <c r="D30" s="107">
        <f>投入係数表!AN30</f>
        <v>0</v>
      </c>
      <c r="E30" s="110">
        <f t="shared" si="9"/>
        <v>0</v>
      </c>
      <c r="F30" s="85">
        <f>分析係数表!C33</f>
        <v>0.77670327534259886</v>
      </c>
      <c r="G30" s="110">
        <f t="shared" si="0"/>
        <v>0</v>
      </c>
      <c r="H30" s="110">
        <v>5.1525800685193517E-2</v>
      </c>
      <c r="I30" s="110">
        <f t="shared" si="1"/>
        <v>5.1525800685193517E-2</v>
      </c>
      <c r="J30" s="85">
        <f>分析係数表!G33</f>
        <v>0.5074626865671642</v>
      </c>
      <c r="K30" s="111">
        <f t="shared" si="2"/>
        <v>2.6147421243232532E-2</v>
      </c>
      <c r="L30" s="79"/>
      <c r="M30" s="80"/>
      <c r="N30" s="81">
        <f>分析係数表!H33</f>
        <v>9.4934727483329676E-4</v>
      </c>
      <c r="O30" s="82">
        <f t="shared" si="3"/>
        <v>6.0314658478135101E-3</v>
      </c>
      <c r="P30" s="76">
        <f>分析係数表!C33</f>
        <v>0.77670327534259886</v>
      </c>
      <c r="Q30" s="82">
        <f t="shared" si="4"/>
        <v>4.684659279113778E-3</v>
      </c>
      <c r="R30" s="83">
        <v>1.8918862099878361E-2</v>
      </c>
      <c r="S30" s="84">
        <f t="shared" si="5"/>
        <v>7.0444662785071874E-2</v>
      </c>
      <c r="T30" s="85">
        <f>分析係数表!F33</f>
        <v>0.6450384062948854</v>
      </c>
      <c r="U30" s="86">
        <f t="shared" si="6"/>
        <v>4.5439513014863382E-2</v>
      </c>
      <c r="V30" s="87">
        <f>分析係数表!D33</f>
        <v>0.11977768063448448</v>
      </c>
      <c r="W30" s="88">
        <f t="shared" si="7"/>
        <v>0</v>
      </c>
      <c r="X30" s="76">
        <f>分析係数表!E33</f>
        <v>0.11859114469493537</v>
      </c>
      <c r="Y30" s="89">
        <f t="shared" si="8"/>
        <v>0</v>
      </c>
    </row>
    <row r="31" spans="1:25" x14ac:dyDescent="0.2">
      <c r="A31" s="6" t="s">
        <v>19</v>
      </c>
      <c r="B31" s="5" t="s">
        <v>275</v>
      </c>
      <c r="C31" s="90"/>
      <c r="D31" s="107">
        <f>投入係数表!AN31</f>
        <v>0.18714555765595464</v>
      </c>
      <c r="E31" s="110">
        <f t="shared" si="9"/>
        <v>18.714555765595463</v>
      </c>
      <c r="F31" s="85">
        <f>分析係数表!C34</f>
        <v>0.47532743082063433</v>
      </c>
      <c r="G31" s="110">
        <f t="shared" si="0"/>
        <v>8.8955417110099813</v>
      </c>
      <c r="H31" s="110">
        <v>9.5006893747528647</v>
      </c>
      <c r="I31" s="110">
        <f t="shared" si="1"/>
        <v>9.5006893747528647</v>
      </c>
      <c r="J31" s="85">
        <f>分析係数表!G34</f>
        <v>0.42481134980523871</v>
      </c>
      <c r="K31" s="111">
        <f t="shared" si="2"/>
        <v>4.0360006773690538</v>
      </c>
      <c r="L31" s="79"/>
      <c r="M31" s="80"/>
      <c r="N31" s="81">
        <f>分析係数表!H34</f>
        <v>0.15685204896221394</v>
      </c>
      <c r="O31" s="82">
        <f t="shared" si="3"/>
        <v>0.99652445585972727</v>
      </c>
      <c r="P31" s="76">
        <f>分析係数表!C34</f>
        <v>0.47532743082063433</v>
      </c>
      <c r="Q31" s="82">
        <f t="shared" si="4"/>
        <v>0.47367540935373481</v>
      </c>
      <c r="R31" s="83">
        <v>0.52515926992646655</v>
      </c>
      <c r="S31" s="84">
        <f t="shared" si="5"/>
        <v>10.025848644679332</v>
      </c>
      <c r="T31" s="85">
        <f>分析係数表!F34</f>
        <v>0.69928666893120972</v>
      </c>
      <c r="U31" s="86">
        <f t="shared" si="6"/>
        <v>7.0109423019462938</v>
      </c>
      <c r="V31" s="87">
        <f>分析係数表!D34</f>
        <v>0.17669785175285158</v>
      </c>
      <c r="W31" s="88">
        <f t="shared" si="7"/>
        <v>2</v>
      </c>
      <c r="X31" s="76">
        <f>分析係数表!E34</f>
        <v>0.12938371624217065</v>
      </c>
      <c r="Y31" s="89">
        <f t="shared" si="8"/>
        <v>1</v>
      </c>
    </row>
    <row r="32" spans="1:25" x14ac:dyDescent="0.2">
      <c r="A32" s="6" t="s">
        <v>20</v>
      </c>
      <c r="B32" s="5" t="s">
        <v>37</v>
      </c>
      <c r="C32" s="90"/>
      <c r="D32" s="107">
        <f>投入係数表!AN32</f>
        <v>0</v>
      </c>
      <c r="E32" s="110">
        <f t="shared" si="9"/>
        <v>0</v>
      </c>
      <c r="F32" s="85">
        <f>分析係数表!C35</f>
        <v>0.95011559485855634</v>
      </c>
      <c r="G32" s="110">
        <f t="shared" si="0"/>
        <v>0</v>
      </c>
      <c r="H32" s="110">
        <v>0.48295954825320847</v>
      </c>
      <c r="I32" s="110">
        <f t="shared" si="1"/>
        <v>0.48295954825320847</v>
      </c>
      <c r="J32" s="85">
        <f>分析係数表!G35</f>
        <v>0.31372249083859299</v>
      </c>
      <c r="K32" s="111">
        <f t="shared" si="2"/>
        <v>0.15151527245227819</v>
      </c>
      <c r="L32" s="79"/>
      <c r="M32" s="80"/>
      <c r="N32" s="81">
        <f>分析係数表!H35</f>
        <v>5.8597345271264437E-2</v>
      </c>
      <c r="O32" s="82">
        <f t="shared" si="3"/>
        <v>0.37228514385131523</v>
      </c>
      <c r="P32" s="76">
        <f>分析係数表!C35</f>
        <v>0.95011559485855634</v>
      </c>
      <c r="Q32" s="82">
        <f t="shared" si="4"/>
        <v>0.35371392090729559</v>
      </c>
      <c r="R32" s="83">
        <v>0.50053684433014967</v>
      </c>
      <c r="S32" s="84">
        <f t="shared" si="5"/>
        <v>0.98349639258335819</v>
      </c>
      <c r="T32" s="85">
        <f>分析係数表!F35</f>
        <v>0.64312744830705182</v>
      </c>
      <c r="U32" s="86">
        <f t="shared" si="6"/>
        <v>0.63251352538132566</v>
      </c>
      <c r="V32" s="87">
        <f>分析係数表!D35</f>
        <v>5.0997944918495068E-2</v>
      </c>
      <c r="W32" s="88">
        <f t="shared" si="7"/>
        <v>0</v>
      </c>
      <c r="X32" s="76">
        <f>分析係数表!E35</f>
        <v>4.58369635339421E-2</v>
      </c>
      <c r="Y32" s="89">
        <f t="shared" si="8"/>
        <v>0</v>
      </c>
    </row>
    <row r="33" spans="1:25" x14ac:dyDescent="0.2">
      <c r="A33" s="6" t="s">
        <v>21</v>
      </c>
      <c r="B33" s="5" t="s">
        <v>38</v>
      </c>
      <c r="C33" s="90"/>
      <c r="D33" s="107">
        <f>投入係数表!AN33</f>
        <v>0</v>
      </c>
      <c r="E33" s="110">
        <f t="shared" si="9"/>
        <v>0</v>
      </c>
      <c r="F33" s="85">
        <f>分析係数表!C36</f>
        <v>0.97036286861890209</v>
      </c>
      <c r="G33" s="110">
        <f t="shared" si="0"/>
        <v>0</v>
      </c>
      <c r="H33" s="110">
        <v>0.4072064988273561</v>
      </c>
      <c r="I33" s="110">
        <f t="shared" si="1"/>
        <v>0.4072064988273561</v>
      </c>
      <c r="J33" s="85">
        <f>分析係数表!G36</f>
        <v>5.6132677862763138E-2</v>
      </c>
      <c r="K33" s="111">
        <f t="shared" si="2"/>
        <v>2.2857591222299616E-2</v>
      </c>
      <c r="L33" s="79"/>
      <c r="M33" s="80"/>
      <c r="N33" s="81">
        <f>分析係数表!H36</f>
        <v>0.19400338102244624</v>
      </c>
      <c r="O33" s="82">
        <f t="shared" si="3"/>
        <v>1.2325571453319941</v>
      </c>
      <c r="P33" s="76">
        <f>分析係数表!C36</f>
        <v>0.97036286861890209</v>
      </c>
      <c r="Q33" s="82">
        <f t="shared" si="4"/>
        <v>1.1960276872810789</v>
      </c>
      <c r="R33" s="83">
        <v>1.2761667588263612</v>
      </c>
      <c r="S33" s="84">
        <f t="shared" si="5"/>
        <v>1.6833732576537173</v>
      </c>
      <c r="T33" s="85">
        <f>分析係数表!F36</f>
        <v>0.84161253999423258</v>
      </c>
      <c r="U33" s="86">
        <f t="shared" si="6"/>
        <v>1.4167480431323107</v>
      </c>
      <c r="V33" s="87">
        <f>分析係数表!D36</f>
        <v>1.6938329923238536E-2</v>
      </c>
      <c r="W33" s="88">
        <f t="shared" si="7"/>
        <v>0</v>
      </c>
      <c r="X33" s="76">
        <f>分析係数表!E36</f>
        <v>8.2700520439970889E-3</v>
      </c>
      <c r="Y33" s="89">
        <f t="shared" si="8"/>
        <v>0</v>
      </c>
    </row>
    <row r="34" spans="1:25" x14ac:dyDescent="0.2">
      <c r="A34" s="6" t="s">
        <v>22</v>
      </c>
      <c r="B34" s="5" t="s">
        <v>378</v>
      </c>
      <c r="C34" s="90"/>
      <c r="D34" s="107">
        <f>投入係数表!AN34</f>
        <v>8.9573942125927009E-2</v>
      </c>
      <c r="E34" s="110">
        <f t="shared" si="9"/>
        <v>8.9573942125927015</v>
      </c>
      <c r="F34" s="85">
        <f>分析係数表!C37</f>
        <v>0.51412455642849397</v>
      </c>
      <c r="G34" s="110">
        <f t="shared" si="0"/>
        <v>4.6052163263043813</v>
      </c>
      <c r="H34" s="110">
        <v>5.234330649980496</v>
      </c>
      <c r="I34" s="110">
        <f t="shared" si="1"/>
        <v>5.234330649980496</v>
      </c>
      <c r="J34" s="85">
        <f>分析係数表!G37</f>
        <v>0.38383420760226361</v>
      </c>
      <c r="K34" s="111">
        <f t="shared" si="2"/>
        <v>2.0091151573635053</v>
      </c>
      <c r="L34" s="79"/>
      <c r="M34" s="80"/>
      <c r="N34" s="81">
        <f>分析係数表!H37</f>
        <v>4.7982343549447456E-2</v>
      </c>
      <c r="O34" s="82">
        <f t="shared" si="3"/>
        <v>0.30484510156451011</v>
      </c>
      <c r="P34" s="76">
        <f>分析係数表!C37</f>
        <v>0.51412455642849397</v>
      </c>
      <c r="Q34" s="82">
        <f t="shared" si="4"/>
        <v>0.15672835262125295</v>
      </c>
      <c r="R34" s="83">
        <v>0.20596690090461867</v>
      </c>
      <c r="S34" s="84">
        <f t="shared" si="5"/>
        <v>5.4402975508851146</v>
      </c>
      <c r="T34" s="85">
        <f>分析係数表!F37</f>
        <v>0.64874544561874981</v>
      </c>
      <c r="U34" s="86">
        <f t="shared" si="6"/>
        <v>3.529368258947557</v>
      </c>
      <c r="V34" s="87">
        <f>分析係数表!D37</f>
        <v>8.4854905811519679E-2</v>
      </c>
      <c r="W34" s="88">
        <f t="shared" si="7"/>
        <v>0</v>
      </c>
      <c r="X34" s="76">
        <f>分析係数表!E37</f>
        <v>7.6870203364428027E-2</v>
      </c>
      <c r="Y34" s="89">
        <f t="shared" si="8"/>
        <v>0</v>
      </c>
    </row>
    <row r="35" spans="1:25" x14ac:dyDescent="0.2">
      <c r="A35" s="6" t="s">
        <v>23</v>
      </c>
      <c r="B35" s="5" t="s">
        <v>194</v>
      </c>
      <c r="C35" s="90"/>
      <c r="D35" s="107">
        <f>投入係数表!AN35</f>
        <v>0</v>
      </c>
      <c r="E35" s="110">
        <f t="shared" si="9"/>
        <v>0</v>
      </c>
      <c r="F35" s="85">
        <f>分析係数表!C38</f>
        <v>0.46043954090550876</v>
      </c>
      <c r="G35" s="110">
        <f t="shared" si="0"/>
        <v>0</v>
      </c>
      <c r="H35" s="110">
        <v>0.31414797089951507</v>
      </c>
      <c r="I35" s="110">
        <f t="shared" si="1"/>
        <v>0.31414797089951507</v>
      </c>
      <c r="J35" s="85">
        <f>分析係数表!G38</f>
        <v>0.15768289971091839</v>
      </c>
      <c r="K35" s="111">
        <f t="shared" si="2"/>
        <v>4.9535762989736748E-2</v>
      </c>
      <c r="L35" s="79"/>
      <c r="M35" s="80"/>
      <c r="N35" s="81">
        <f>分析係数表!H38</f>
        <v>4.3205084055974702E-2</v>
      </c>
      <c r="O35" s="82">
        <f t="shared" si="3"/>
        <v>0.27449385050510883</v>
      </c>
      <c r="P35" s="76">
        <f>分析係数表!C38</f>
        <v>0.46043954090550876</v>
      </c>
      <c r="Q35" s="82">
        <f t="shared" si="4"/>
        <v>0.12638782250795766</v>
      </c>
      <c r="R35" s="83">
        <v>0.18961714296237506</v>
      </c>
      <c r="S35" s="84">
        <f t="shared" si="5"/>
        <v>0.50376511386189016</v>
      </c>
      <c r="T35" s="85">
        <f>分析係数表!F38</f>
        <v>0.51649988881476538</v>
      </c>
      <c r="U35" s="86">
        <f t="shared" si="6"/>
        <v>0.26019462529842391</v>
      </c>
      <c r="V35" s="87">
        <f>分析係数表!D38</f>
        <v>3.1020680453635756E-2</v>
      </c>
      <c r="W35" s="88">
        <f t="shared" si="7"/>
        <v>0</v>
      </c>
      <c r="X35" s="76">
        <f>分析係数表!E38</f>
        <v>3.396708917055815E-2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2.4827744809069567E-2</v>
      </c>
      <c r="I36" s="110">
        <f t="shared" si="1"/>
        <v>2.4827744809069567E-2</v>
      </c>
      <c r="J36" s="85">
        <f>分析係数表!G39</f>
        <v>0.35257837611217219</v>
      </c>
      <c r="K36" s="111">
        <f t="shared" si="2"/>
        <v>8.7537259473091603E-3</v>
      </c>
      <c r="L36" s="79"/>
      <c r="M36" s="80"/>
      <c r="N36" s="81">
        <f>分析係数表!H39</f>
        <v>3.7864320821463233E-3</v>
      </c>
      <c r="O36" s="82">
        <f t="shared" si="3"/>
        <v>2.4056250430108627E-2</v>
      </c>
      <c r="P36" s="76">
        <f>分析係数表!C39</f>
        <v>1</v>
      </c>
      <c r="Q36" s="82">
        <f t="shared" si="4"/>
        <v>2.4056250430108627E-2</v>
      </c>
      <c r="R36" s="83">
        <v>3.7724354881246473E-2</v>
      </c>
      <c r="S36" s="84">
        <f t="shared" si="5"/>
        <v>6.255209969031604E-2</v>
      </c>
      <c r="T36" s="85">
        <f>分析係数表!F39</f>
        <v>0.70335864349932453</v>
      </c>
      <c r="U36" s="86">
        <f t="shared" si="6"/>
        <v>4.3996559986215211E-2</v>
      </c>
      <c r="V36" s="87">
        <f>分析係数表!D39</f>
        <v>5.2871849815996644E-2</v>
      </c>
      <c r="W36" s="88">
        <f t="shared" si="7"/>
        <v>0</v>
      </c>
      <c r="X36" s="76">
        <f>分析係数表!E39</f>
        <v>6.683747146783435E-2</v>
      </c>
      <c r="Y36" s="89">
        <f t="shared" si="8"/>
        <v>0</v>
      </c>
    </row>
    <row r="37" spans="1:25" x14ac:dyDescent="0.2">
      <c r="A37" s="6" t="s">
        <v>25</v>
      </c>
      <c r="B37" s="5" t="s">
        <v>40</v>
      </c>
      <c r="C37" s="90"/>
      <c r="D37" s="107">
        <f>投入係数表!AN37</f>
        <v>0</v>
      </c>
      <c r="E37" s="110">
        <f t="shared" si="9"/>
        <v>0</v>
      </c>
      <c r="F37" s="85">
        <f>分析係数表!C40</f>
        <v>0.88524546011567695</v>
      </c>
      <c r="G37" s="110">
        <f t="shared" si="0"/>
        <v>0</v>
      </c>
      <c r="H37" s="110">
        <v>8.9124797562577084E-3</v>
      </c>
      <c r="I37" s="110">
        <f t="shared" si="1"/>
        <v>8.9124797562577084E-3</v>
      </c>
      <c r="J37" s="85">
        <f>分析係数表!G40</f>
        <v>0.51249383412021698</v>
      </c>
      <c r="K37" s="111">
        <f t="shared" si="2"/>
        <v>4.5675909218033297E-3</v>
      </c>
      <c r="L37" s="79"/>
      <c r="M37" s="80"/>
      <c r="N37" s="81">
        <f>分析係数表!H40</f>
        <v>3.2436684093541619E-2</v>
      </c>
      <c r="O37" s="82">
        <f t="shared" si="3"/>
        <v>0.20607922676226789</v>
      </c>
      <c r="P37" s="76">
        <f>分析係数表!C40</f>
        <v>0.88524546011567695</v>
      </c>
      <c r="Q37" s="82">
        <f t="shared" si="4"/>
        <v>0.18243069991544678</v>
      </c>
      <c r="R37" s="83">
        <v>0.18383764718505846</v>
      </c>
      <c r="S37" s="84">
        <f t="shared" si="5"/>
        <v>0.19275012694131616</v>
      </c>
      <c r="T37" s="85">
        <f>分析係数表!F40</f>
        <v>0.70839968994433089</v>
      </c>
      <c r="U37" s="86">
        <f t="shared" si="6"/>
        <v>0.13654413016195879</v>
      </c>
      <c r="V37" s="87">
        <f>分析係数表!D40</f>
        <v>9.1381861743358467E-2</v>
      </c>
      <c r="W37" s="88">
        <f t="shared" si="7"/>
        <v>0</v>
      </c>
      <c r="X37" s="76">
        <f>分析係数表!E40</f>
        <v>5.5943908110774432E-2</v>
      </c>
      <c r="Y37" s="89">
        <f t="shared" si="8"/>
        <v>0</v>
      </c>
    </row>
    <row r="38" spans="1:25" x14ac:dyDescent="0.2">
      <c r="A38" s="6" t="s">
        <v>26</v>
      </c>
      <c r="B38" s="5" t="s">
        <v>277</v>
      </c>
      <c r="C38" s="90"/>
      <c r="D38" s="107">
        <f>投入係数表!AN38</f>
        <v>0</v>
      </c>
      <c r="E38" s="110">
        <f t="shared" si="9"/>
        <v>0</v>
      </c>
      <c r="F38" s="85">
        <f>分析係数表!C41</f>
        <v>0.76732784646536523</v>
      </c>
      <c r="G38" s="110">
        <f t="shared" si="0"/>
        <v>0</v>
      </c>
      <c r="H38" s="110">
        <v>4.1432628717990184E-3</v>
      </c>
      <c r="I38" s="110">
        <f t="shared" si="1"/>
        <v>4.1432628717990184E-3</v>
      </c>
      <c r="J38" s="85">
        <f>分析係数表!G41</f>
        <v>0.44330293713737212</v>
      </c>
      <c r="K38" s="111">
        <f t="shared" si="2"/>
        <v>1.8367206004007281E-3</v>
      </c>
      <c r="L38" s="79"/>
      <c r="M38" s="80"/>
      <c r="N38" s="81">
        <f>分析係数表!H41</f>
        <v>5.3196318442225214E-2</v>
      </c>
      <c r="O38" s="82">
        <f t="shared" si="3"/>
        <v>0.33797092636099285</v>
      </c>
      <c r="P38" s="76">
        <f>分析係数表!C41</f>
        <v>0.76732784646536523</v>
      </c>
      <c r="Q38" s="82">
        <f t="shared" si="4"/>
        <v>0.25933450309248518</v>
      </c>
      <c r="R38" s="83">
        <v>0.26408819897230879</v>
      </c>
      <c r="S38" s="84">
        <f t="shared" si="5"/>
        <v>0.26823146184410779</v>
      </c>
      <c r="T38" s="85">
        <f>分析係数表!F41</f>
        <v>0.5479013319521201</v>
      </c>
      <c r="U38" s="86">
        <f t="shared" si="6"/>
        <v>0.14696437521585093</v>
      </c>
      <c r="V38" s="87">
        <f>分析係数表!D41</f>
        <v>0.13973379965121197</v>
      </c>
      <c r="W38" s="88">
        <f t="shared" si="7"/>
        <v>0</v>
      </c>
      <c r="X38" s="76">
        <f>分析係数表!E41</f>
        <v>0.13463978369439705</v>
      </c>
      <c r="Y38" s="89">
        <f t="shared" si="8"/>
        <v>0</v>
      </c>
    </row>
    <row r="39" spans="1:25" x14ac:dyDescent="0.2">
      <c r="A39" s="6" t="s">
        <v>51</v>
      </c>
      <c r="B39" s="5" t="s">
        <v>368</v>
      </c>
      <c r="C39" s="90"/>
      <c r="D39" s="107">
        <f>投入係数表!AN39</f>
        <v>0</v>
      </c>
      <c r="E39" s="110">
        <f t="shared" si="9"/>
        <v>0</v>
      </c>
      <c r="F39" s="85">
        <f>分析係数表!C42</f>
        <v>0.61896115066660296</v>
      </c>
      <c r="G39" s="110">
        <f>E39*F39</f>
        <v>0</v>
      </c>
      <c r="H39" s="110">
        <v>2.0729032747107363E-2</v>
      </c>
      <c r="I39" s="110">
        <f>C39+H39</f>
        <v>2.0729032747107363E-2</v>
      </c>
      <c r="J39" s="85">
        <f>分析係数表!G42</f>
        <v>0.48521299417713759</v>
      </c>
      <c r="K39" s="111">
        <f>I39*J39</f>
        <v>1.00579960456199E-2</v>
      </c>
      <c r="L39" s="79"/>
      <c r="M39" s="80"/>
      <c r="N39" s="81">
        <f>分析係数表!H42</f>
        <v>1.2030804871176784E-2</v>
      </c>
      <c r="O39" s="82">
        <f t="shared" si="3"/>
        <v>7.6435031337666354E-2</v>
      </c>
      <c r="P39" s="76">
        <f>分析係数表!C42</f>
        <v>0.61896115066660296</v>
      </c>
      <c r="Q39" s="82">
        <f>O39*P39</f>
        <v>4.7310314947999824E-2</v>
      </c>
      <c r="R39" s="83">
        <v>5.1112911292042783E-2</v>
      </c>
      <c r="S39" s="84">
        <f>I39+R39</f>
        <v>7.1841944039150146E-2</v>
      </c>
      <c r="T39" s="85">
        <f>分析係数表!F42</f>
        <v>0.55654305853509045</v>
      </c>
      <c r="U39" s="86">
        <f>S39*T39</f>
        <v>3.998313526665543E-2</v>
      </c>
      <c r="V39" s="87">
        <f>分析係数表!D42</f>
        <v>0.22065583818571866</v>
      </c>
      <c r="W39" s="88">
        <f>ROUND(S39*V39,0)</f>
        <v>0</v>
      </c>
      <c r="X39" s="76">
        <f>分析係数表!E42</f>
        <v>0.18349678210235978</v>
      </c>
      <c r="Y39" s="89">
        <f>ROUND(S39*X39,0)</f>
        <v>0</v>
      </c>
    </row>
    <row r="40" spans="1:25" x14ac:dyDescent="0.2">
      <c r="A40" s="6" t="s">
        <v>195</v>
      </c>
      <c r="B40" s="5" t="s">
        <v>41</v>
      </c>
      <c r="C40" s="90"/>
      <c r="D40" s="107">
        <f>投入係数表!AN40</f>
        <v>0</v>
      </c>
      <c r="E40" s="110">
        <f t="shared" si="9"/>
        <v>0</v>
      </c>
      <c r="F40" s="85">
        <f>分析係数表!C43</f>
        <v>0.5789580681381028</v>
      </c>
      <c r="G40" s="110">
        <f>E40*F40</f>
        <v>0</v>
      </c>
      <c r="H40" s="110">
        <v>1.125470975063896</v>
      </c>
      <c r="I40" s="110">
        <f>C40+H40</f>
        <v>1.125470975063896</v>
      </c>
      <c r="J40" s="85">
        <f>分析係数表!G43</f>
        <v>0.34272082878953108</v>
      </c>
      <c r="K40" s="111">
        <f>I40*J40</f>
        <v>0.38572234535246014</v>
      </c>
      <c r="L40" s="79"/>
      <c r="M40" s="80"/>
      <c r="N40" s="81">
        <f>分析係数表!H43</f>
        <v>3.3445512318817892E-2</v>
      </c>
      <c r="O40" s="82">
        <f t="shared" si="3"/>
        <v>0.21248859154201363</v>
      </c>
      <c r="P40" s="76">
        <f>分析係数表!C43</f>
        <v>0.5789580681381028</v>
      </c>
      <c r="Q40" s="82">
        <f>O40*P40</f>
        <v>0.12302198446055063</v>
      </c>
      <c r="R40" s="83">
        <v>0.29751029230877502</v>
      </c>
      <c r="S40" s="84">
        <f>I40+R40</f>
        <v>1.4229812673726712</v>
      </c>
      <c r="T40" s="85">
        <f>分析係数表!F43</f>
        <v>0.5990685205379862</v>
      </c>
      <c r="U40" s="86">
        <f>S40*T40</f>
        <v>0.85246328259821469</v>
      </c>
      <c r="V40" s="87">
        <f>分析係数表!D43</f>
        <v>0.10839694656488549</v>
      </c>
      <c r="W40" s="88">
        <f>ROUND(S40*V40,0)</f>
        <v>0</v>
      </c>
      <c r="X40" s="76">
        <f>分析係数表!E43</f>
        <v>8.9508360596146849E-2</v>
      </c>
      <c r="Y40" s="89">
        <f>ROUND(S40*X40,0)</f>
        <v>0</v>
      </c>
    </row>
    <row r="41" spans="1:25" x14ac:dyDescent="0.2">
      <c r="A41" s="6" t="s">
        <v>341</v>
      </c>
      <c r="B41" s="5" t="s">
        <v>42</v>
      </c>
      <c r="C41" s="163"/>
      <c r="D41" s="107">
        <f>投入係数表!AN41</f>
        <v>0</v>
      </c>
      <c r="E41" s="110">
        <f t="shared" si="9"/>
        <v>0</v>
      </c>
      <c r="F41" s="85">
        <f>分析係数表!C44</f>
        <v>0.63630612597919289</v>
      </c>
      <c r="G41" s="110">
        <f>E41*F41</f>
        <v>0</v>
      </c>
      <c r="H41" s="110">
        <v>1.1615593275560634E-2</v>
      </c>
      <c r="I41" s="110">
        <f>C41+H41</f>
        <v>1.1615593275560634E-2</v>
      </c>
      <c r="J41" s="85">
        <f>分析係数表!G44</f>
        <v>0.27264053101016389</v>
      </c>
      <c r="K41" s="111">
        <f>I41*J41</f>
        <v>3.1668815186469399E-3</v>
      </c>
      <c r="L41" s="79"/>
      <c r="M41" s="80"/>
      <c r="N41" s="81">
        <f>分析係数表!H44</f>
        <v>0.11349043608928404</v>
      </c>
      <c r="O41" s="82">
        <f t="shared" si="3"/>
        <v>0.72103613448111248</v>
      </c>
      <c r="P41" s="76">
        <f>分析係数表!C44</f>
        <v>0.63630612597919289</v>
      </c>
      <c r="Q41" s="82">
        <f>O41*P41</f>
        <v>0.45879970942268905</v>
      </c>
      <c r="R41" s="83">
        <v>0.46780221920359394</v>
      </c>
      <c r="S41" s="84">
        <f>I41+R41</f>
        <v>0.47941781247915455</v>
      </c>
      <c r="T41" s="85">
        <f>分析係数表!F44</f>
        <v>0.52896909354905619</v>
      </c>
      <c r="U41" s="86">
        <f>S41*T41</f>
        <v>0.2535972056983698</v>
      </c>
      <c r="V41" s="87">
        <f>分析係数表!D44</f>
        <v>0.14712715204314458</v>
      </c>
      <c r="W41" s="88">
        <f>ROUND(S41*V41,0)</f>
        <v>0</v>
      </c>
      <c r="X41" s="76">
        <f>分析係数表!E44</f>
        <v>0.10673719145405518</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6.428790729995712E-2</v>
      </c>
      <c r="I42" s="110">
        <f>C42+H42</f>
        <v>100.06428790729996</v>
      </c>
      <c r="J42" s="85">
        <f>分析係数表!G45</f>
        <v>0</v>
      </c>
      <c r="K42" s="111">
        <f>I42*J42</f>
        <v>0</v>
      </c>
      <c r="L42" s="79"/>
      <c r="M42" s="80"/>
      <c r="N42" s="81">
        <f>分析係数表!H45</f>
        <v>0</v>
      </c>
      <c r="O42" s="82">
        <f t="shared" si="3"/>
        <v>0</v>
      </c>
      <c r="P42" s="76">
        <f>分析係数表!C45</f>
        <v>1</v>
      </c>
      <c r="Q42" s="82">
        <f>O42*P42</f>
        <v>0</v>
      </c>
      <c r="R42" s="83">
        <v>9.0645968533455586E-3</v>
      </c>
      <c r="S42" s="84">
        <f>I42+R42</f>
        <v>100.07335250415331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7.2706121855460235E-4</v>
      </c>
      <c r="E43" s="110">
        <f t="shared" si="9"/>
        <v>7.2706121855460229E-2</v>
      </c>
      <c r="F43" s="85">
        <f>分析係数表!C46</f>
        <v>0.4351527731358511</v>
      </c>
      <c r="G43" s="110">
        <f>E43*F43</f>
        <v>3.1638270549356633E-2</v>
      </c>
      <c r="H43" s="110">
        <v>0.13094113530126819</v>
      </c>
      <c r="I43" s="110">
        <f>C43+H43</f>
        <v>0.13094113530126819</v>
      </c>
      <c r="J43" s="85">
        <f>分析係数表!G46</f>
        <v>9.2768120033880526E-3</v>
      </c>
      <c r="K43" s="111">
        <f>I43*J43</f>
        <v>1.2147162957000638E-3</v>
      </c>
      <c r="L43" s="79"/>
      <c r="M43" s="80"/>
      <c r="N43" s="81">
        <f>分析係数表!H46</f>
        <v>2.189916413611746E-2</v>
      </c>
      <c r="O43" s="82">
        <f t="shared" si="3"/>
        <v>0.13913144755784818</v>
      </c>
      <c r="P43" s="76">
        <f>分析係数表!C46</f>
        <v>0.4351527731358511</v>
      </c>
      <c r="Q43" s="82">
        <f>O43*P43</f>
        <v>6.0543435235202871E-2</v>
      </c>
      <c r="R43" s="83">
        <v>7.2085367721136051E-2</v>
      </c>
      <c r="S43" s="84">
        <f>I43+R43</f>
        <v>0.20302650302240424</v>
      </c>
      <c r="T43" s="85">
        <f>分析係数表!F46</f>
        <v>0.31347557778405194</v>
      </c>
      <c r="U43" s="86">
        <f>S43*T43</f>
        <v>6.3643850340423733E-2</v>
      </c>
      <c r="V43" s="87">
        <f>分析係数表!D46</f>
        <v>1.6940265397491227E-3</v>
      </c>
      <c r="W43" s="88">
        <f>ROUND(S43*V43,0)</f>
        <v>0</v>
      </c>
      <c r="X43" s="76">
        <f>分析係数表!E46</f>
        <v>4.8400758278546365E-3</v>
      </c>
      <c r="Y43" s="89">
        <f>ROUND(S43*X43,0)</f>
        <v>0</v>
      </c>
    </row>
    <row r="44" spans="1:25" x14ac:dyDescent="0.2">
      <c r="A44" s="192">
        <v>40</v>
      </c>
      <c r="B44" s="14" t="s">
        <v>151</v>
      </c>
      <c r="C44" s="197">
        <f>SUM(C5:C43)</f>
        <v>100</v>
      </c>
      <c r="D44" s="108">
        <f>投入係数表!AN44</f>
        <v>1</v>
      </c>
      <c r="E44" s="96">
        <f>SUM(E5:E43)</f>
        <v>100</v>
      </c>
      <c r="F44" s="98">
        <f>分析係数表!C47</f>
        <v>0.50215200620282352</v>
      </c>
      <c r="G44" s="96">
        <f>SUM(G5:G43)</f>
        <v>28.466087462257271</v>
      </c>
      <c r="H44" s="96">
        <f>SUM(H5:H43)</f>
        <v>35.112664464710072</v>
      </c>
      <c r="I44" s="96">
        <f>SUM(I5:I43)</f>
        <v>135.11266446471006</v>
      </c>
      <c r="J44" s="98">
        <f>分析係数表!G47</f>
        <v>0.20854392305328981</v>
      </c>
      <c r="K44" s="112">
        <f>SUM(K5:K43)</f>
        <v>10.127433510860836</v>
      </c>
      <c r="L44" s="94">
        <f>最終需要_まとめ!$L$33</f>
        <v>0.62733333333333341</v>
      </c>
      <c r="M44" s="91">
        <f>K44*L44</f>
        <v>6.3532766224800321</v>
      </c>
      <c r="N44" s="95">
        <f>分析係数表!H47</f>
        <v>1</v>
      </c>
      <c r="O44" s="96">
        <f>SUM(O5:O43)</f>
        <v>6.3532766224800321</v>
      </c>
      <c r="P44" s="92">
        <f>分析係数表!C47</f>
        <v>0.50215200620282352</v>
      </c>
      <c r="Q44" s="96">
        <f>SUM(Q5:Q43)</f>
        <v>3.8180287546458485</v>
      </c>
      <c r="R44" s="91">
        <f>SUM(R5:R43)</f>
        <v>4.6247090078231459</v>
      </c>
      <c r="S44" s="97">
        <f>SUM(S5:S43)</f>
        <v>139.73737347253322</v>
      </c>
      <c r="T44" s="98">
        <f>分析係数表!F47</f>
        <v>0.44541069554230517</v>
      </c>
      <c r="U44" s="99">
        <f>SUM(U5:U43)</f>
        <v>21.060090645707714</v>
      </c>
      <c r="V44" s="100">
        <f>分析係数表!D47</f>
        <v>5.4742347785855433E-2</v>
      </c>
      <c r="W44" s="101">
        <f>SUM(W5:W43)</f>
        <v>2</v>
      </c>
      <c r="X44" s="92">
        <f>分析係数表!E47</f>
        <v>4.5721861365849166E-2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7" t="str">
        <f>取引基本表!$E$1</f>
        <v>2015年姫路市産業連関表</v>
      </c>
      <c r="H1" s="400"/>
      <c r="I1" s="400"/>
    </row>
    <row r="2" spans="1:25" x14ac:dyDescent="0.2">
      <c r="B2" s="3" t="s">
        <v>284</v>
      </c>
      <c r="S2" s="3" t="s">
        <v>153</v>
      </c>
      <c r="U2" s="64" t="s">
        <v>210</v>
      </c>
      <c r="W2" s="3" t="s">
        <v>130</v>
      </c>
      <c r="Y2" s="3" t="s">
        <v>154</v>
      </c>
    </row>
    <row r="3" spans="1:25" ht="44" x14ac:dyDescent="0.2">
      <c r="B3" s="65"/>
      <c r="C3" s="66" t="s">
        <v>228</v>
      </c>
      <c r="D3" s="66" t="s">
        <v>354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8.4659786601364306E-2</v>
      </c>
      <c r="G5" s="110">
        <f t="shared" ref="G5:G38" si="0">E5*F5</f>
        <v>0</v>
      </c>
      <c r="H5" s="110">
        <f t="array" ref="H5:H43">MMULT(逆行列係数!C5:AO43,'39'!G5:G43)</f>
        <v>1.3979113570396786E-3</v>
      </c>
      <c r="I5" s="110">
        <f t="shared" ref="I5:I38" si="1">C5+H5</f>
        <v>1.3979113570396786E-3</v>
      </c>
      <c r="J5" s="85">
        <f>分析係数表!G8</f>
        <v>0.11977611940298508</v>
      </c>
      <c r="K5" s="111">
        <f t="shared" ref="K5:K38" si="2">I5*J5</f>
        <v>1.6743639761557344E-4</v>
      </c>
      <c r="L5" s="79" t="s">
        <v>178</v>
      </c>
      <c r="M5" s="80" t="s">
        <v>178</v>
      </c>
      <c r="N5" s="81">
        <f>分析係数表!H8</f>
        <v>1.0788748708637261E-2</v>
      </c>
      <c r="O5" s="82">
        <f t="shared" ref="O5:O43" si="3">$M$44*N5</f>
        <v>0.10283018526806763</v>
      </c>
      <c r="P5" s="76">
        <f>分析係数表!C8</f>
        <v>8.4659786601364306E-2</v>
      </c>
      <c r="Q5" s="82">
        <f t="shared" ref="Q5:Q38" si="4">O5*P5</f>
        <v>8.7055815409733603E-3</v>
      </c>
      <c r="R5" s="83">
        <f t="array" ref="R5:R43">MMULT(逆行列係数!C5:AO43,'39'!Q5:Q43)</f>
        <v>1.1301863031036948E-2</v>
      </c>
      <c r="S5" s="84">
        <f t="shared" ref="S5:S38" si="5">I5+R5</f>
        <v>1.2699774388076627E-2</v>
      </c>
      <c r="T5" s="85">
        <f>分析係数表!F8</f>
        <v>0.4513681592039801</v>
      </c>
      <c r="U5" s="86">
        <f t="shared" ref="U5:U38" si="6">S5*T5</f>
        <v>5.7322737878520002E-3</v>
      </c>
      <c r="V5" s="87">
        <f>分析係数表!D8</f>
        <v>0.27985074626865669</v>
      </c>
      <c r="W5" s="167">
        <f t="shared" ref="W5:W38" si="7">ROUND(S5*V5,0)</f>
        <v>0</v>
      </c>
      <c r="X5" s="76">
        <f>分析係数表!E8</f>
        <v>0.11442786069651742</v>
      </c>
      <c r="Y5" s="166">
        <f t="shared" ref="Y5:Y38" si="8">ROUND(S5*X5,0)</f>
        <v>0</v>
      </c>
    </row>
    <row r="6" spans="1:25" x14ac:dyDescent="0.2">
      <c r="A6" s="6" t="s">
        <v>220</v>
      </c>
      <c r="B6" s="5" t="s">
        <v>266</v>
      </c>
      <c r="C6" s="90"/>
      <c r="D6" s="107">
        <f>投入係数表!AO6</f>
        <v>0</v>
      </c>
      <c r="E6" s="110">
        <f t="shared" ref="E6:E43" si="9">$C$43*D6</f>
        <v>0</v>
      </c>
      <c r="F6" s="85">
        <f>分析係数表!C9</f>
        <v>0.31916038751345532</v>
      </c>
      <c r="G6" s="110">
        <f t="shared" si="0"/>
        <v>0</v>
      </c>
      <c r="H6" s="110">
        <v>4.894753831087879E-3</v>
      </c>
      <c r="I6" s="110">
        <f t="shared" si="1"/>
        <v>4.894753831087879E-3</v>
      </c>
      <c r="J6" s="85">
        <f>分析係数表!G9</f>
        <v>0.24726134585289514</v>
      </c>
      <c r="K6" s="111">
        <f t="shared" si="2"/>
        <v>1.2102834198934036E-3</v>
      </c>
      <c r="L6" s="79"/>
      <c r="M6" s="80"/>
      <c r="N6" s="81">
        <f>分析係数表!H9</f>
        <v>5.7211282597126128E-4</v>
      </c>
      <c r="O6" s="82">
        <f t="shared" si="3"/>
        <v>5.4529463497248768E-3</v>
      </c>
      <c r="P6" s="76">
        <f>分析係数表!C9</f>
        <v>0.31916038751345532</v>
      </c>
      <c r="Q6" s="82">
        <f t="shared" si="4"/>
        <v>1.7403644700682735E-3</v>
      </c>
      <c r="R6" s="83">
        <v>2.1152610045153454E-3</v>
      </c>
      <c r="S6" s="84">
        <f t="shared" si="5"/>
        <v>7.0100148356032239E-3</v>
      </c>
      <c r="T6" s="85">
        <f>分析係数表!F9</f>
        <v>0.67449139280125192</v>
      </c>
      <c r="U6" s="86">
        <f t="shared" si="6"/>
        <v>4.7281946700234575E-3</v>
      </c>
      <c r="V6" s="87">
        <f>分析係数表!D9</f>
        <v>0.15336463223787167</v>
      </c>
      <c r="W6" s="167">
        <f t="shared" si="7"/>
        <v>0</v>
      </c>
      <c r="X6" s="76">
        <f>分析係数表!E9</f>
        <v>8.7636932707355245E-2</v>
      </c>
      <c r="Y6" s="166">
        <f t="shared" si="8"/>
        <v>0</v>
      </c>
    </row>
    <row r="7" spans="1:25" x14ac:dyDescent="0.2">
      <c r="A7" s="6" t="s">
        <v>221</v>
      </c>
      <c r="B7" s="5" t="s">
        <v>267</v>
      </c>
      <c r="C7" s="90"/>
      <c r="D7" s="107">
        <f>投入係数表!AO7</f>
        <v>0</v>
      </c>
      <c r="E7" s="110">
        <f t="shared" si="9"/>
        <v>0</v>
      </c>
      <c r="F7" s="85">
        <f>分析係数表!C10</f>
        <v>0.62166360683519284</v>
      </c>
      <c r="G7" s="110">
        <f t="shared" si="0"/>
        <v>0</v>
      </c>
      <c r="H7" s="110">
        <v>4.9024000175585877E-3</v>
      </c>
      <c r="I7" s="110">
        <f t="shared" si="1"/>
        <v>4.9024000175585877E-3</v>
      </c>
      <c r="J7" s="85">
        <f>分析係数表!G10</f>
        <v>0.1793598233995585</v>
      </c>
      <c r="K7" s="111">
        <f t="shared" si="2"/>
        <v>8.7929360138330076E-4</v>
      </c>
      <c r="L7" s="79"/>
      <c r="M7" s="80"/>
      <c r="N7" s="81">
        <f>分析係数表!H10</f>
        <v>1.0737876843126819E-3</v>
      </c>
      <c r="O7" s="82">
        <f t="shared" si="3"/>
        <v>1.0234531315762697E-2</v>
      </c>
      <c r="P7" s="76">
        <f>分析係数表!C10</f>
        <v>0.62166360683519284</v>
      </c>
      <c r="Q7" s="82">
        <f t="shared" si="4"/>
        <v>6.3624356520247706E-3</v>
      </c>
      <c r="R7" s="83">
        <v>1.0060244570624915E-2</v>
      </c>
      <c r="S7" s="84">
        <f t="shared" si="5"/>
        <v>1.4962644588183503E-2</v>
      </c>
      <c r="T7" s="85">
        <f>分析係数表!F10</f>
        <v>0.51894775570272256</v>
      </c>
      <c r="U7" s="86">
        <f t="shared" si="6"/>
        <v>7.7648308284153159E-3</v>
      </c>
      <c r="V7" s="87">
        <f>分析係数表!D10</f>
        <v>0.10375275938189846</v>
      </c>
      <c r="W7" s="167">
        <f t="shared" si="7"/>
        <v>0</v>
      </c>
      <c r="X7" s="76">
        <f>分析係数表!E10</f>
        <v>7.5423105224429726E-3</v>
      </c>
      <c r="Y7" s="166">
        <f t="shared" si="8"/>
        <v>0</v>
      </c>
    </row>
    <row r="8" spans="1:25" x14ac:dyDescent="0.2">
      <c r="A8" s="6" t="s">
        <v>222</v>
      </c>
      <c r="B8" s="5" t="s">
        <v>27</v>
      </c>
      <c r="C8" s="90"/>
      <c r="D8" s="107">
        <f>投入係数表!AO8</f>
        <v>1.6133586092848787E-4</v>
      </c>
      <c r="E8" s="110">
        <f t="shared" si="9"/>
        <v>1.6133586092848786E-2</v>
      </c>
      <c r="F8" s="85">
        <f>分析係数表!C11</f>
        <v>1.1338376983330734E-2</v>
      </c>
      <c r="G8" s="110">
        <f t="shared" si="0"/>
        <v>1.8292868121374148E-4</v>
      </c>
      <c r="H8" s="110">
        <v>6.0415383166686825E-3</v>
      </c>
      <c r="I8" s="110">
        <f t="shared" si="1"/>
        <v>6.0415383166686825E-3</v>
      </c>
      <c r="J8" s="85">
        <f>分析係数表!G11</f>
        <v>0.33809183916250296</v>
      </c>
      <c r="K8" s="111">
        <f t="shared" si="2"/>
        <v>2.042594800853247E-3</v>
      </c>
      <c r="L8" s="79"/>
      <c r="M8" s="80"/>
      <c r="N8" s="81">
        <f>分析係数表!H11</f>
        <v>-1.9566102119400181E-5</v>
      </c>
      <c r="O8" s="82">
        <f t="shared" si="3"/>
        <v>-1.8648927324640483E-4</v>
      </c>
      <c r="P8" s="76">
        <f>分析係数表!C11</f>
        <v>1.1338376983330734E-2</v>
      </c>
      <c r="Q8" s="82">
        <f t="shared" si="4"/>
        <v>-2.1144856834151123E-6</v>
      </c>
      <c r="R8" s="83">
        <v>1.4297884271279194E-3</v>
      </c>
      <c r="S8" s="84">
        <f t="shared" si="5"/>
        <v>7.4713267437966019E-3</v>
      </c>
      <c r="T8" s="85">
        <f>分析係数表!F11</f>
        <v>0.55864858434451581</v>
      </c>
      <c r="U8" s="86">
        <f t="shared" si="6"/>
        <v>4.1738461085972928E-3</v>
      </c>
      <c r="V8" s="87">
        <f>分析係数表!D11</f>
        <v>2.8313109683559361E-2</v>
      </c>
      <c r="W8" s="167">
        <f t="shared" si="7"/>
        <v>0</v>
      </c>
      <c r="X8" s="76">
        <f>分析係数表!E11</f>
        <v>1.8320247442303116E-2</v>
      </c>
      <c r="Y8" s="166">
        <f t="shared" si="8"/>
        <v>0</v>
      </c>
    </row>
    <row r="9" spans="1:25" x14ac:dyDescent="0.2">
      <c r="A9" s="6" t="s">
        <v>223</v>
      </c>
      <c r="B9" s="5" t="s">
        <v>191</v>
      </c>
      <c r="C9" s="90"/>
      <c r="D9" s="107">
        <f>投入係数表!AO9</f>
        <v>2.3393699834630744E-3</v>
      </c>
      <c r="E9" s="110">
        <f t="shared" si="9"/>
        <v>0.23393699834630743</v>
      </c>
      <c r="F9" s="85">
        <f>分析係数表!C12</f>
        <v>8.477574226152873E-2</v>
      </c>
      <c r="G9" s="110">
        <f t="shared" si="0"/>
        <v>1.9832182677242231E-2</v>
      </c>
      <c r="H9" s="110">
        <v>2.3419314963798087E-2</v>
      </c>
      <c r="I9" s="110">
        <f t="shared" si="1"/>
        <v>2.3419314963798087E-2</v>
      </c>
      <c r="J9" s="85">
        <f>分析係数表!G12</f>
        <v>0.1365084958708076</v>
      </c>
      <c r="K9" s="111">
        <f t="shared" si="2"/>
        <v>3.1969354600327737E-3</v>
      </c>
      <c r="L9" s="79"/>
      <c r="M9" s="80"/>
      <c r="N9" s="81">
        <f>分析係数表!H12</f>
        <v>8.9702751776602072E-2</v>
      </c>
      <c r="O9" s="82">
        <f t="shared" si="3"/>
        <v>0.85497872212546755</v>
      </c>
      <c r="P9" s="76">
        <f>分析係数表!C12</f>
        <v>8.477574226152873E-2</v>
      </c>
      <c r="Q9" s="82">
        <f t="shared" si="4"/>
        <v>7.2481455785999835E-2</v>
      </c>
      <c r="R9" s="83">
        <v>8.2231882907621193E-2</v>
      </c>
      <c r="S9" s="84">
        <f t="shared" si="5"/>
        <v>0.10565119787141927</v>
      </c>
      <c r="T9" s="85">
        <f>分析係数表!F12</f>
        <v>0.34033278686012841</v>
      </c>
      <c r="U9" s="86">
        <f t="shared" si="6"/>
        <v>3.5956566606690984E-2</v>
      </c>
      <c r="V9" s="87">
        <f>分析係数表!D12</f>
        <v>4.8339896119018802E-2</v>
      </c>
      <c r="W9" s="167">
        <f t="shared" si="7"/>
        <v>0</v>
      </c>
      <c r="X9" s="76">
        <f>分析係数表!E12</f>
        <v>5.0155515038227586E-2</v>
      </c>
      <c r="Y9" s="166">
        <f t="shared" si="8"/>
        <v>0</v>
      </c>
    </row>
    <row r="10" spans="1:25" x14ac:dyDescent="0.2">
      <c r="A10" s="6" t="s">
        <v>224</v>
      </c>
      <c r="B10" s="5" t="s">
        <v>28</v>
      </c>
      <c r="C10" s="90"/>
      <c r="D10" s="107">
        <f>投入係数表!AO10</f>
        <v>5.0820796192473684E-3</v>
      </c>
      <c r="E10" s="110">
        <f t="shared" si="9"/>
        <v>0.50820796192473683</v>
      </c>
      <c r="F10" s="85">
        <f>分析係数表!C13</f>
        <v>0</v>
      </c>
      <c r="G10" s="110">
        <f t="shared" si="0"/>
        <v>0</v>
      </c>
      <c r="H10" s="110">
        <v>0</v>
      </c>
      <c r="I10" s="110">
        <f t="shared" si="1"/>
        <v>0</v>
      </c>
      <c r="J10" s="85">
        <f>分析係数表!G13</f>
        <v>0.24491255961844197</v>
      </c>
      <c r="K10" s="111">
        <f t="shared" si="2"/>
        <v>0</v>
      </c>
      <c r="L10" s="79"/>
      <c r="M10" s="80"/>
      <c r="N10" s="81">
        <f>分析係数表!H13</f>
        <v>1.4239426478414675E-2</v>
      </c>
      <c r="O10" s="82">
        <f t="shared" si="3"/>
        <v>0.13571943349780358</v>
      </c>
      <c r="P10" s="76">
        <f>分析係数表!C13</f>
        <v>0</v>
      </c>
      <c r="Q10" s="82">
        <f t="shared" si="4"/>
        <v>0</v>
      </c>
      <c r="R10" s="83">
        <v>0</v>
      </c>
      <c r="S10" s="84">
        <f t="shared" si="5"/>
        <v>0</v>
      </c>
      <c r="T10" s="85">
        <f>分析係数表!F13</f>
        <v>0.38322734499205086</v>
      </c>
      <c r="U10" s="86">
        <f t="shared" si="6"/>
        <v>0</v>
      </c>
      <c r="V10" s="87">
        <f>分析係数表!D13</f>
        <v>0.15429252782193958</v>
      </c>
      <c r="W10" s="167">
        <f t="shared" si="7"/>
        <v>0</v>
      </c>
      <c r="X10" s="76">
        <f>分析係数表!E13</f>
        <v>0.15087440381558029</v>
      </c>
      <c r="Y10" s="166">
        <f t="shared" si="8"/>
        <v>0</v>
      </c>
    </row>
    <row r="11" spans="1:25" x14ac:dyDescent="0.2">
      <c r="A11" s="6" t="s">
        <v>225</v>
      </c>
      <c r="B11" s="5" t="s">
        <v>268</v>
      </c>
      <c r="C11" s="90"/>
      <c r="D11" s="107">
        <f>投入係数表!AO11</f>
        <v>0.10450530391642802</v>
      </c>
      <c r="E11" s="110">
        <f t="shared" si="9"/>
        <v>10.450530391642802</v>
      </c>
      <c r="F11" s="85">
        <f>分析係数表!C14</f>
        <v>0.10751143043762246</v>
      </c>
      <c r="G11" s="110">
        <f t="shared" si="0"/>
        <v>1.1235514712373644</v>
      </c>
      <c r="H11" s="110">
        <v>1.2022678121254515</v>
      </c>
      <c r="I11" s="110">
        <f t="shared" si="1"/>
        <v>1.2022678121254515</v>
      </c>
      <c r="J11" s="85">
        <f>分析係数表!G14</f>
        <v>0.16229985443959244</v>
      </c>
      <c r="K11" s="111">
        <f t="shared" si="2"/>
        <v>0.19512789090536806</v>
      </c>
      <c r="L11" s="79"/>
      <c r="M11" s="80"/>
      <c r="N11" s="81">
        <f>分析係数表!H14</f>
        <v>1.1512694487055067E-3</v>
      </c>
      <c r="O11" s="82">
        <f t="shared" si="3"/>
        <v>1.097302883781846E-2</v>
      </c>
      <c r="P11" s="76">
        <f>分析係数表!C14</f>
        <v>0.10751143043762246</v>
      </c>
      <c r="Q11" s="82">
        <f t="shared" si="4"/>
        <v>1.1797260265871445E-3</v>
      </c>
      <c r="R11" s="83">
        <v>6.9885478664857611E-3</v>
      </c>
      <c r="S11" s="84">
        <f t="shared" si="5"/>
        <v>1.2092563599919373</v>
      </c>
      <c r="T11" s="85">
        <f>分析係数表!F14</f>
        <v>0.30163027656477437</v>
      </c>
      <c r="U11" s="86">
        <f t="shared" si="6"/>
        <v>0.36474833030208037</v>
      </c>
      <c r="V11" s="87">
        <f>分析係数表!D14</f>
        <v>4.9606986899563318E-2</v>
      </c>
      <c r="W11" s="167">
        <f t="shared" si="7"/>
        <v>0</v>
      </c>
      <c r="X11" s="76">
        <f>分析係数表!E14</f>
        <v>4.2823871906841338E-2</v>
      </c>
      <c r="Y11" s="166">
        <f t="shared" si="8"/>
        <v>0</v>
      </c>
    </row>
    <row r="12" spans="1:25" x14ac:dyDescent="0.2">
      <c r="A12" s="6" t="s">
        <v>226</v>
      </c>
      <c r="B12" s="5" t="s">
        <v>29</v>
      </c>
      <c r="C12" s="90"/>
      <c r="D12" s="107">
        <f>投入係数表!AO12</f>
        <v>7.8651232202637845E-3</v>
      </c>
      <c r="E12" s="110">
        <f t="shared" si="9"/>
        <v>0.78651232202637844</v>
      </c>
      <c r="F12" s="85">
        <f>分析係数表!C15</f>
        <v>0</v>
      </c>
      <c r="G12" s="110">
        <f t="shared" si="0"/>
        <v>0</v>
      </c>
      <c r="H12" s="110">
        <v>0</v>
      </c>
      <c r="I12" s="110">
        <f t="shared" si="1"/>
        <v>0</v>
      </c>
      <c r="J12" s="85">
        <f>分析係数表!G15</f>
        <v>9.5606550833438886E-2</v>
      </c>
      <c r="K12" s="111">
        <f t="shared" si="2"/>
        <v>0</v>
      </c>
      <c r="L12" s="79"/>
      <c r="M12" s="80"/>
      <c r="N12" s="81">
        <f>分析係数表!H15</f>
        <v>8.2240240428262841E-3</v>
      </c>
      <c r="O12" s="82">
        <f t="shared" si="3"/>
        <v>7.8385171330928871E-2</v>
      </c>
      <c r="P12" s="76">
        <f>分析係数表!C15</f>
        <v>0</v>
      </c>
      <c r="Q12" s="82">
        <f t="shared" si="4"/>
        <v>0</v>
      </c>
      <c r="R12" s="83">
        <v>0</v>
      </c>
      <c r="S12" s="84">
        <f t="shared" si="5"/>
        <v>0</v>
      </c>
      <c r="T12" s="85">
        <f>分析係数表!F15</f>
        <v>0.30369184830376095</v>
      </c>
      <c r="U12" s="86">
        <f t="shared" si="6"/>
        <v>0</v>
      </c>
      <c r="V12" s="87">
        <f>分析係数表!D15</f>
        <v>1.6461521337800857E-2</v>
      </c>
      <c r="W12" s="167">
        <f t="shared" si="7"/>
        <v>0</v>
      </c>
      <c r="X12" s="76">
        <f>分析係数表!E15</f>
        <v>1.4956994323480985E-2</v>
      </c>
      <c r="Y12" s="166">
        <f t="shared" si="8"/>
        <v>0</v>
      </c>
    </row>
    <row r="13" spans="1:25" x14ac:dyDescent="0.2">
      <c r="A13" s="6" t="s">
        <v>227</v>
      </c>
      <c r="B13" s="5" t="s">
        <v>30</v>
      </c>
      <c r="C13" s="90"/>
      <c r="D13" s="107">
        <f>投入係数表!AO13</f>
        <v>1.4883233170653007E-2</v>
      </c>
      <c r="E13" s="110">
        <f t="shared" si="9"/>
        <v>1.4883233170653007</v>
      </c>
      <c r="F13" s="85">
        <f>分析係数表!C16</f>
        <v>7.3204631810756426E-2</v>
      </c>
      <c r="G13" s="110">
        <f t="shared" si="0"/>
        <v>0.10895216044112904</v>
      </c>
      <c r="H13" s="110">
        <v>0.1469081222980527</v>
      </c>
      <c r="I13" s="110">
        <f t="shared" si="1"/>
        <v>0.1469081222980527</v>
      </c>
      <c r="J13" s="85">
        <f>分析係数表!G16</f>
        <v>3.3405954974582423E-2</v>
      </c>
      <c r="K13" s="111">
        <f t="shared" si="2"/>
        <v>4.9076061188891964E-3</v>
      </c>
      <c r="L13" s="79"/>
      <c r="M13" s="80"/>
      <c r="N13" s="81">
        <f>分析係数表!H16</f>
        <v>1.6620229784303289E-2</v>
      </c>
      <c r="O13" s="82">
        <f t="shared" si="3"/>
        <v>0.15841144826642611</v>
      </c>
      <c r="P13" s="76">
        <f>分析係数表!C16</f>
        <v>7.3204631810756426E-2</v>
      </c>
      <c r="Q13" s="82">
        <f t="shared" si="4"/>
        <v>1.1596451744952413E-2</v>
      </c>
      <c r="R13" s="83">
        <v>1.4806811787386125E-2</v>
      </c>
      <c r="S13" s="84">
        <f t="shared" si="5"/>
        <v>0.16171493408543883</v>
      </c>
      <c r="T13" s="85">
        <f>分析係数表!F16</f>
        <v>0.2888106809675437</v>
      </c>
      <c r="U13" s="86">
        <f t="shared" si="6"/>
        <v>4.6705000235837034E-2</v>
      </c>
      <c r="V13" s="87">
        <f>分析係数表!D16</f>
        <v>4.6366124797497348E-3</v>
      </c>
      <c r="W13" s="167">
        <f t="shared" si="7"/>
        <v>0</v>
      </c>
      <c r="X13" s="76">
        <f>分析係数表!E16</f>
        <v>3.9662588682196527E-3</v>
      </c>
      <c r="Y13" s="166">
        <f t="shared" si="8"/>
        <v>0</v>
      </c>
    </row>
    <row r="14" spans="1:25" x14ac:dyDescent="0.2">
      <c r="A14" s="6" t="s">
        <v>2</v>
      </c>
      <c r="B14" s="5" t="s">
        <v>365</v>
      </c>
      <c r="C14" s="90"/>
      <c r="D14" s="107">
        <f>投入係数表!AO14</f>
        <v>1.4399225587867543E-2</v>
      </c>
      <c r="E14" s="110">
        <f t="shared" si="9"/>
        <v>1.4399225587867543</v>
      </c>
      <c r="F14" s="85">
        <f>分析係数表!C17</f>
        <v>9.4677137870855188E-2</v>
      </c>
      <c r="G14" s="110">
        <f t="shared" si="0"/>
        <v>0.13632774662160813</v>
      </c>
      <c r="H14" s="110">
        <v>0.17053369313714631</v>
      </c>
      <c r="I14" s="110">
        <f t="shared" si="1"/>
        <v>0.17053369313714631</v>
      </c>
      <c r="J14" s="85">
        <f>分析係数表!G17</f>
        <v>0.22277835489659081</v>
      </c>
      <c r="K14" s="111">
        <f t="shared" si="2"/>
        <v>3.7991215611533492E-2</v>
      </c>
      <c r="L14" s="79"/>
      <c r="M14" s="80"/>
      <c r="N14" s="81">
        <f>分析係数表!H17</f>
        <v>2.9857871834204678E-3</v>
      </c>
      <c r="O14" s="82">
        <f t="shared" si="3"/>
        <v>2.8458263097401376E-2</v>
      </c>
      <c r="P14" s="76">
        <f>分析係数表!C17</f>
        <v>9.4677137870855188E-2</v>
      </c>
      <c r="Q14" s="82">
        <f t="shared" si="4"/>
        <v>2.6943468988377406E-3</v>
      </c>
      <c r="R14" s="83">
        <v>6.4089034202905295E-3</v>
      </c>
      <c r="S14" s="84">
        <f t="shared" si="5"/>
        <v>0.17694259655743683</v>
      </c>
      <c r="T14" s="85">
        <f>分析係数表!F17</f>
        <v>0.35642648030975543</v>
      </c>
      <c r="U14" s="86">
        <f t="shared" si="6"/>
        <v>6.3067026907836263E-2</v>
      </c>
      <c r="V14" s="87">
        <f>分析係数表!D17</f>
        <v>4.0948153744451793E-2</v>
      </c>
      <c r="W14" s="167">
        <f t="shared" si="7"/>
        <v>0</v>
      </c>
      <c r="X14" s="76">
        <f>分析係数表!E17</f>
        <v>3.8719425819246388E-2</v>
      </c>
      <c r="Y14" s="166">
        <f t="shared" si="8"/>
        <v>0</v>
      </c>
    </row>
    <row r="15" spans="1:25" x14ac:dyDescent="0.2">
      <c r="A15" s="6" t="s">
        <v>3</v>
      </c>
      <c r="B15" s="5" t="s">
        <v>31</v>
      </c>
      <c r="C15" s="90"/>
      <c r="D15" s="107">
        <f>投入係数表!AO15</f>
        <v>4.7997418626225148E-3</v>
      </c>
      <c r="E15" s="110">
        <f t="shared" si="9"/>
        <v>0.47997418626225147</v>
      </c>
      <c r="F15" s="85">
        <f>分析係数表!C18</f>
        <v>9.0734209682590605E-2</v>
      </c>
      <c r="G15" s="110">
        <f t="shared" si="0"/>
        <v>4.3550078458549926E-2</v>
      </c>
      <c r="H15" s="110">
        <v>4.913073807589384E-2</v>
      </c>
      <c r="I15" s="110">
        <f t="shared" si="1"/>
        <v>4.913073807589384E-2</v>
      </c>
      <c r="J15" s="85">
        <f>分析係数表!G18</f>
        <v>0.21565293431791682</v>
      </c>
      <c r="K15" s="111">
        <f t="shared" si="2"/>
        <v>1.0595187831271509E-2</v>
      </c>
      <c r="L15" s="79"/>
      <c r="M15" s="80"/>
      <c r="N15" s="81">
        <f>分析係数表!H18</f>
        <v>4.3984597564411608E-4</v>
      </c>
      <c r="O15" s="82">
        <f t="shared" si="3"/>
        <v>4.1922788625791806E-3</v>
      </c>
      <c r="P15" s="76">
        <f>分析係数表!C18</f>
        <v>9.0734209682590605E-2</v>
      </c>
      <c r="Q15" s="82">
        <f t="shared" si="4"/>
        <v>3.8038310936515184E-4</v>
      </c>
      <c r="R15" s="83">
        <v>1.1005547918604651E-3</v>
      </c>
      <c r="S15" s="84">
        <f t="shared" si="5"/>
        <v>5.0231292867754303E-2</v>
      </c>
      <c r="T15" s="85">
        <f>分析係数表!F18</f>
        <v>0.45924018655266224</v>
      </c>
      <c r="U15" s="86">
        <f t="shared" si="6"/>
        <v>2.3068228307368897E-2</v>
      </c>
      <c r="V15" s="87">
        <f>分析係数表!D18</f>
        <v>6.0775359502526237E-2</v>
      </c>
      <c r="W15" s="167">
        <f t="shared" si="7"/>
        <v>0</v>
      </c>
      <c r="X15" s="76">
        <f>分析係数表!E18</f>
        <v>6.0046638165565484E-2</v>
      </c>
      <c r="Y15" s="166">
        <f t="shared" si="8"/>
        <v>0</v>
      </c>
    </row>
    <row r="16" spans="1:25" x14ac:dyDescent="0.2">
      <c r="A16" s="6" t="s">
        <v>4</v>
      </c>
      <c r="B16" s="5" t="s">
        <v>32</v>
      </c>
      <c r="C16" s="90"/>
      <c r="D16" s="107">
        <f>投入係数表!AO16</f>
        <v>3.791392731819465E-3</v>
      </c>
      <c r="E16" s="110">
        <f t="shared" si="9"/>
        <v>0.37913927318194651</v>
      </c>
      <c r="F16" s="85">
        <f>分析係数表!C19</f>
        <v>0.38367313932924796</v>
      </c>
      <c r="G16" s="110">
        <f t="shared" si="0"/>
        <v>0.14546555518472676</v>
      </c>
      <c r="H16" s="110">
        <v>0.21680899404332296</v>
      </c>
      <c r="I16" s="110">
        <f t="shared" si="1"/>
        <v>0.21680899404332296</v>
      </c>
      <c r="J16" s="85">
        <f>分析係数表!G19</f>
        <v>5.766363928853338E-2</v>
      </c>
      <c r="K16" s="111">
        <f t="shared" si="2"/>
        <v>1.2501995627023957E-2</v>
      </c>
      <c r="L16" s="79"/>
      <c r="M16" s="80"/>
      <c r="N16" s="81">
        <f>分析係数表!H19</f>
        <v>-1.1191810412296904E-4</v>
      </c>
      <c r="O16" s="82">
        <f t="shared" si="3"/>
        <v>-1.0667186429694356E-3</v>
      </c>
      <c r="P16" s="76">
        <f>分析係数表!C19</f>
        <v>0.38367313932924796</v>
      </c>
      <c r="Q16" s="82">
        <f t="shared" si="4"/>
        <v>-4.0927129052911856E-4</v>
      </c>
      <c r="R16" s="83">
        <v>3.653227948547571E-3</v>
      </c>
      <c r="S16" s="84">
        <f t="shared" si="5"/>
        <v>0.22046222199187054</v>
      </c>
      <c r="T16" s="85">
        <f>分析係数表!F19</f>
        <v>0.24005843022564122</v>
      </c>
      <c r="U16" s="86">
        <f t="shared" si="6"/>
        <v>5.2923814935425278E-2</v>
      </c>
      <c r="V16" s="87">
        <f>分析係数表!D19</f>
        <v>6.7037511004807461E-3</v>
      </c>
      <c r="W16" s="167">
        <f t="shared" si="7"/>
        <v>0</v>
      </c>
      <c r="X16" s="76">
        <f>分析係数表!E19</f>
        <v>7.5624105778571375E-3</v>
      </c>
      <c r="Y16" s="166">
        <f t="shared" si="8"/>
        <v>0</v>
      </c>
    </row>
    <row r="17" spans="1:25" x14ac:dyDescent="0.2">
      <c r="A17" s="6" t="s">
        <v>5</v>
      </c>
      <c r="B17" s="5" t="s">
        <v>33</v>
      </c>
      <c r="C17" s="90"/>
      <c r="D17" s="107">
        <f>投入係数表!AO17</f>
        <v>3.1460492881055136E-3</v>
      </c>
      <c r="E17" s="110">
        <f t="shared" si="9"/>
        <v>0.31460492881055135</v>
      </c>
      <c r="F17" s="85">
        <f>分析係数表!C20</f>
        <v>5.6760594962254274E-2</v>
      </c>
      <c r="G17" s="110">
        <f t="shared" si="0"/>
        <v>1.7857162937344545E-2</v>
      </c>
      <c r="H17" s="110">
        <v>2.3047658936535067E-2</v>
      </c>
      <c r="I17" s="110">
        <f t="shared" si="1"/>
        <v>2.3047658936535067E-2</v>
      </c>
      <c r="J17" s="85">
        <f>分析係数表!G20</f>
        <v>0.10000544691976687</v>
      </c>
      <c r="K17" s="111">
        <f t="shared" si="2"/>
        <v>2.3048914324025481E-3</v>
      </c>
      <c r="L17" s="79"/>
      <c r="M17" s="80"/>
      <c r="N17" s="81">
        <f>分析係数表!H20</f>
        <v>5.4785085934320511E-4</v>
      </c>
      <c r="O17" s="82">
        <f t="shared" si="3"/>
        <v>5.2216996508993351E-3</v>
      </c>
      <c r="P17" s="76">
        <f>分析係数表!C20</f>
        <v>5.6760594962254274E-2</v>
      </c>
      <c r="Q17" s="82">
        <f t="shared" si="4"/>
        <v>2.963867788992417E-4</v>
      </c>
      <c r="R17" s="83">
        <v>9.9090978739455331E-4</v>
      </c>
      <c r="S17" s="84">
        <f t="shared" si="5"/>
        <v>2.4038568723929621E-2</v>
      </c>
      <c r="T17" s="85">
        <f>分析係数表!F20</f>
        <v>0.22277901846505802</v>
      </c>
      <c r="U17" s="86">
        <f t="shared" si="6"/>
        <v>5.3552887456218834E-3</v>
      </c>
      <c r="V17" s="87">
        <f>分析係数表!D20</f>
        <v>3.7583746391415651E-2</v>
      </c>
      <c r="W17" s="167">
        <f t="shared" si="7"/>
        <v>0</v>
      </c>
      <c r="X17" s="76">
        <f>分析係数表!E20</f>
        <v>4.0089329484176699E-2</v>
      </c>
      <c r="Y17" s="166">
        <f t="shared" si="8"/>
        <v>0</v>
      </c>
    </row>
    <row r="18" spans="1:25" x14ac:dyDescent="0.2">
      <c r="A18" s="6" t="s">
        <v>6</v>
      </c>
      <c r="B18" s="5" t="s">
        <v>34</v>
      </c>
      <c r="C18" s="90"/>
      <c r="D18" s="107">
        <f>投入係数表!AO18</f>
        <v>4.5577380712297829E-3</v>
      </c>
      <c r="E18" s="110">
        <f t="shared" si="9"/>
        <v>0.45577380712297827</v>
      </c>
      <c r="F18" s="85">
        <f>分析係数表!C21</f>
        <v>0.13737850556345566</v>
      </c>
      <c r="G18" s="110">
        <f t="shared" si="0"/>
        <v>6.2613524497521431E-2</v>
      </c>
      <c r="H18" s="110">
        <v>9.1873987256165746E-2</v>
      </c>
      <c r="I18" s="110">
        <f t="shared" si="1"/>
        <v>9.1873987256165746E-2</v>
      </c>
      <c r="J18" s="85">
        <f>分析係数表!G21</f>
        <v>0.2851571527617287</v>
      </c>
      <c r="K18" s="111">
        <f t="shared" si="2"/>
        <v>2.619852461883557E-2</v>
      </c>
      <c r="L18" s="79"/>
      <c r="M18" s="80"/>
      <c r="N18" s="81">
        <f>分析係数表!H21</f>
        <v>9.156935791879285E-4</v>
      </c>
      <c r="O18" s="82">
        <f t="shared" si="3"/>
        <v>8.7276979879317464E-3</v>
      </c>
      <c r="P18" s="76">
        <f>分析係数表!C21</f>
        <v>0.13737850556345566</v>
      </c>
      <c r="Q18" s="82">
        <f t="shared" si="4"/>
        <v>1.1989981065912421E-3</v>
      </c>
      <c r="R18" s="83">
        <v>3.6898625017830066E-3</v>
      </c>
      <c r="S18" s="84">
        <f t="shared" si="5"/>
        <v>9.5563849757948752E-2</v>
      </c>
      <c r="T18" s="85">
        <f>分析係数表!F21</f>
        <v>0.4258002079963023</v>
      </c>
      <c r="U18" s="86">
        <f t="shared" si="6"/>
        <v>4.0691107103861965E-2</v>
      </c>
      <c r="V18" s="87">
        <f>分析係数表!D21</f>
        <v>6.1084469609429162E-2</v>
      </c>
      <c r="W18" s="167">
        <f t="shared" si="7"/>
        <v>0</v>
      </c>
      <c r="X18" s="76">
        <f>分析係数表!E21</f>
        <v>5.0829096371620058E-2</v>
      </c>
      <c r="Y18" s="166">
        <f t="shared" si="8"/>
        <v>0</v>
      </c>
    </row>
    <row r="19" spans="1:25" x14ac:dyDescent="0.2">
      <c r="A19" s="6" t="s">
        <v>7</v>
      </c>
      <c r="B19" s="5" t="s">
        <v>269</v>
      </c>
      <c r="C19" s="90"/>
      <c r="D19" s="107">
        <f>投入係数表!AO19</f>
        <v>0</v>
      </c>
      <c r="E19" s="110">
        <f t="shared" si="9"/>
        <v>0</v>
      </c>
      <c r="F19" s="85">
        <f>分析係数表!C22</f>
        <v>5.5142937219730959E-2</v>
      </c>
      <c r="G19" s="110">
        <f t="shared" si="0"/>
        <v>0</v>
      </c>
      <c r="H19" s="110">
        <v>4.132325490638477E-3</v>
      </c>
      <c r="I19" s="110">
        <f t="shared" si="1"/>
        <v>4.132325490638477E-3</v>
      </c>
      <c r="J19" s="85">
        <f>分析係数表!G22</f>
        <v>0.19463487332339791</v>
      </c>
      <c r="K19" s="111">
        <f t="shared" si="2"/>
        <v>8.0429464840146804E-4</v>
      </c>
      <c r="L19" s="79"/>
      <c r="M19" s="80"/>
      <c r="N19" s="81">
        <f>分析係数表!H22</f>
        <v>4.3045424662680399E-5</v>
      </c>
      <c r="O19" s="82">
        <f t="shared" si="3"/>
        <v>4.1027640114209063E-4</v>
      </c>
      <c r="P19" s="76">
        <f>分析係数表!C22</f>
        <v>5.5142937219730959E-2</v>
      </c>
      <c r="Q19" s="82">
        <f t="shared" si="4"/>
        <v>2.2623845830915457E-5</v>
      </c>
      <c r="R19" s="83">
        <v>4.7423210896826133E-4</v>
      </c>
      <c r="S19" s="84">
        <f t="shared" si="5"/>
        <v>4.6065575996067382E-3</v>
      </c>
      <c r="T19" s="85">
        <f>分析係数表!F22</f>
        <v>0.4128663686040735</v>
      </c>
      <c r="U19" s="86">
        <f t="shared" si="6"/>
        <v>1.9018927079151315E-3</v>
      </c>
      <c r="V19" s="87">
        <f>分析係数表!D22</f>
        <v>7.2826626924987578E-2</v>
      </c>
      <c r="W19" s="167">
        <f t="shared" si="7"/>
        <v>0</v>
      </c>
      <c r="X19" s="76">
        <f>分析係数表!E22</f>
        <v>7.2131147540983612E-2</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0.21584180854981727</v>
      </c>
      <c r="K20" s="111">
        <f t="shared" si="2"/>
        <v>0</v>
      </c>
      <c r="L20" s="79"/>
      <c r="M20" s="80"/>
      <c r="N20" s="81">
        <f>分析係数表!H23</f>
        <v>2.5044610712832233E-5</v>
      </c>
      <c r="O20" s="82">
        <f t="shared" si="3"/>
        <v>2.3870626975539818E-4</v>
      </c>
      <c r="P20" s="76">
        <f>分析係数表!C23</f>
        <v>0</v>
      </c>
      <c r="Q20" s="82">
        <f t="shared" si="4"/>
        <v>0</v>
      </c>
      <c r="R20" s="83">
        <v>0</v>
      </c>
      <c r="S20" s="84">
        <f t="shared" si="5"/>
        <v>0</v>
      </c>
      <c r="T20" s="85">
        <f>分析係数表!F23</f>
        <v>0.44097566503300378</v>
      </c>
      <c r="U20" s="86">
        <f t="shared" si="6"/>
        <v>0</v>
      </c>
      <c r="V20" s="87">
        <f>分析係数表!D23</f>
        <v>5.3117652058131959E-2</v>
      </c>
      <c r="W20" s="167">
        <f t="shared" si="7"/>
        <v>0</v>
      </c>
      <c r="X20" s="76">
        <f>分析係数表!E23</f>
        <v>4.7820051559534262E-2</v>
      </c>
      <c r="Y20" s="166">
        <f t="shared" si="8"/>
        <v>0</v>
      </c>
    </row>
    <row r="21" spans="1:25" x14ac:dyDescent="0.2">
      <c r="A21" s="6" t="s">
        <v>9</v>
      </c>
      <c r="B21" s="5" t="s">
        <v>271</v>
      </c>
      <c r="C21" s="90"/>
      <c r="D21" s="107">
        <f>投入係数表!AO21</f>
        <v>5.9290928891219292E-3</v>
      </c>
      <c r="E21" s="110">
        <f t="shared" si="9"/>
        <v>0.59290928891219297</v>
      </c>
      <c r="F21" s="85">
        <f>分析係数表!C24</f>
        <v>1</v>
      </c>
      <c r="G21" s="110">
        <f t="shared" si="0"/>
        <v>0.59290928891219297</v>
      </c>
      <c r="H21" s="110">
        <v>0.76716942143726585</v>
      </c>
      <c r="I21" s="110">
        <f t="shared" si="1"/>
        <v>0.76716942143726585</v>
      </c>
      <c r="J21" s="85">
        <f>分析係数表!G24</f>
        <v>0.20831345678476951</v>
      </c>
      <c r="K21" s="111">
        <f t="shared" si="2"/>
        <v>0.1598117141191685</v>
      </c>
      <c r="L21" s="79"/>
      <c r="M21" s="80"/>
      <c r="N21" s="81">
        <f>分析係数表!H24</f>
        <v>3.2557993926681905E-4</v>
      </c>
      <c r="O21" s="82">
        <f t="shared" si="3"/>
        <v>3.1031815068201765E-3</v>
      </c>
      <c r="P21" s="76">
        <f>分析係数表!C24</f>
        <v>1</v>
      </c>
      <c r="Q21" s="82">
        <f t="shared" si="4"/>
        <v>3.1031815068201765E-3</v>
      </c>
      <c r="R21" s="83">
        <v>1.6373812855339759E-2</v>
      </c>
      <c r="S21" s="84">
        <f t="shared" si="5"/>
        <v>0.78354323429260564</v>
      </c>
      <c r="T21" s="85">
        <f>分析係数表!F24</f>
        <v>0.39224380935860187</v>
      </c>
      <c r="U21" s="86">
        <f t="shared" si="6"/>
        <v>0.30733998301609111</v>
      </c>
      <c r="V21" s="87">
        <f>分析係数表!D24</f>
        <v>2.7169434927793921E-2</v>
      </c>
      <c r="W21" s="167">
        <f t="shared" si="7"/>
        <v>0</v>
      </c>
      <c r="X21" s="76">
        <f>分析係数表!E24</f>
        <v>2.746216227937031E-2</v>
      </c>
      <c r="Y21" s="166">
        <f t="shared" si="8"/>
        <v>0</v>
      </c>
    </row>
    <row r="22" spans="1:25" x14ac:dyDescent="0.2">
      <c r="A22" s="6" t="s">
        <v>10</v>
      </c>
      <c r="B22" s="5" t="s">
        <v>272</v>
      </c>
      <c r="C22" s="90"/>
      <c r="D22" s="107">
        <f>投入係数表!AO22</f>
        <v>8.631468559674102E-3</v>
      </c>
      <c r="E22" s="110">
        <f t="shared" si="9"/>
        <v>0.86314685596741025</v>
      </c>
      <c r="F22" s="85">
        <f>分析係数表!C25</f>
        <v>5.3881637957861162E-2</v>
      </c>
      <c r="G22" s="110">
        <f t="shared" si="0"/>
        <v>4.6507766397702134E-2</v>
      </c>
      <c r="H22" s="110">
        <v>6.2316033476648207E-2</v>
      </c>
      <c r="I22" s="110">
        <f t="shared" si="1"/>
        <v>6.2316033476648207E-2</v>
      </c>
      <c r="J22" s="85">
        <f>分析係数表!G25</f>
        <v>0.19694753074216123</v>
      </c>
      <c r="K22" s="111">
        <f t="shared" si="2"/>
        <v>1.227298891887172E-2</v>
      </c>
      <c r="L22" s="79"/>
      <c r="M22" s="80"/>
      <c r="N22" s="81">
        <f>分析係数表!H25</f>
        <v>5.0793601101962874E-4</v>
      </c>
      <c r="O22" s="82">
        <f t="shared" si="3"/>
        <v>4.8412615334766694E-3</v>
      </c>
      <c r="P22" s="76">
        <f>分析係数表!C25</f>
        <v>5.3881637957861162E-2</v>
      </c>
      <c r="Q22" s="82">
        <f t="shared" si="4"/>
        <v>2.6085510120610962E-4</v>
      </c>
      <c r="R22" s="83">
        <v>2.260473443558599E-3</v>
      </c>
      <c r="S22" s="84">
        <f t="shared" si="5"/>
        <v>6.4576506920206805E-2</v>
      </c>
      <c r="T22" s="85">
        <f>分析係数表!F25</f>
        <v>0.35040132853584277</v>
      </c>
      <c r="U22" s="86">
        <f t="shared" si="6"/>
        <v>2.2627693817044509E-2</v>
      </c>
      <c r="V22" s="87">
        <f>分析係数表!D25</f>
        <v>1.9835778208321803E-2</v>
      </c>
      <c r="W22" s="167">
        <f t="shared" si="7"/>
        <v>0</v>
      </c>
      <c r="X22" s="76">
        <f>分析係数表!E25</f>
        <v>1.8979083468427502E-2</v>
      </c>
      <c r="Y22" s="166">
        <f t="shared" si="8"/>
        <v>0</v>
      </c>
    </row>
    <row r="23" spans="1:25" x14ac:dyDescent="0.2">
      <c r="A23" s="6" t="s">
        <v>11</v>
      </c>
      <c r="B23" s="5" t="s">
        <v>35</v>
      </c>
      <c r="C23" s="90"/>
      <c r="D23" s="107">
        <f>投入係数表!AO23</f>
        <v>8.8734723510668339E-4</v>
      </c>
      <c r="E23" s="110">
        <f t="shared" si="9"/>
        <v>8.8734723510668342E-2</v>
      </c>
      <c r="F23" s="85">
        <f>分析係数表!C26</f>
        <v>0.84177658262309296</v>
      </c>
      <c r="G23" s="110">
        <f t="shared" si="0"/>
        <v>7.469481231681542E-2</v>
      </c>
      <c r="H23" s="110">
        <v>0.17560768623979445</v>
      </c>
      <c r="I23" s="110">
        <f t="shared" si="1"/>
        <v>0.17560768623979445</v>
      </c>
      <c r="J23" s="85">
        <f>分析係数表!G26</f>
        <v>0.19643330946147433</v>
      </c>
      <c r="K23" s="111">
        <f t="shared" si="2"/>
        <v>3.4495198974955031E-2</v>
      </c>
      <c r="L23" s="79"/>
      <c r="M23" s="80"/>
      <c r="N23" s="81">
        <f>分析係数表!H26</f>
        <v>1.0240897849294056E-2</v>
      </c>
      <c r="O23" s="82">
        <f t="shared" si="3"/>
        <v>9.7608485617168297E-2</v>
      </c>
      <c r="P23" s="76">
        <f>分析係数表!C26</f>
        <v>0.84177658262309296</v>
      </c>
      <c r="Q23" s="82">
        <f t="shared" si="4"/>
        <v>8.2164537457835252E-2</v>
      </c>
      <c r="R23" s="83">
        <v>9.7765436889197144E-2</v>
      </c>
      <c r="S23" s="84">
        <f t="shared" si="5"/>
        <v>0.27337312312899159</v>
      </c>
      <c r="T23" s="85">
        <f>分析係数表!F26</f>
        <v>0.3347664275567348</v>
      </c>
      <c r="U23" s="86">
        <f t="shared" si="6"/>
        <v>9.1516143819919904E-2</v>
      </c>
      <c r="V23" s="87">
        <f>分析係数表!D26</f>
        <v>2.4426781877736947E-2</v>
      </c>
      <c r="W23" s="167">
        <f t="shared" si="7"/>
        <v>0</v>
      </c>
      <c r="X23" s="76">
        <f>分析係数表!E26</f>
        <v>2.6814750460805146E-2</v>
      </c>
      <c r="Y23" s="166">
        <f t="shared" si="8"/>
        <v>0</v>
      </c>
    </row>
    <row r="24" spans="1:25" x14ac:dyDescent="0.2">
      <c r="A24" s="6" t="s">
        <v>12</v>
      </c>
      <c r="B24" s="5" t="s">
        <v>366</v>
      </c>
      <c r="C24" s="90"/>
      <c r="D24" s="107">
        <f>投入係数表!AO24</f>
        <v>0</v>
      </c>
      <c r="E24" s="110">
        <f t="shared" si="9"/>
        <v>0</v>
      </c>
      <c r="F24" s="85">
        <f>分析係数表!C27</f>
        <v>0.24324710590252963</v>
      </c>
      <c r="G24" s="110">
        <f t="shared" si="0"/>
        <v>0</v>
      </c>
      <c r="H24" s="110">
        <v>1.0319954390988643E-2</v>
      </c>
      <c r="I24" s="110">
        <f t="shared" si="1"/>
        <v>1.0319954390988643E-2</v>
      </c>
      <c r="J24" s="85">
        <f>分析係数表!G27</f>
        <v>0.17095686135274277</v>
      </c>
      <c r="K24" s="111">
        <f t="shared" si="2"/>
        <v>1.7642670119868745E-3</v>
      </c>
      <c r="L24" s="79"/>
      <c r="M24" s="80"/>
      <c r="N24" s="81">
        <f>分析係数表!H27</f>
        <v>1.1085370816767366E-2</v>
      </c>
      <c r="O24" s="82">
        <f t="shared" si="3"/>
        <v>0.10565736265048312</v>
      </c>
      <c r="P24" s="76">
        <f>分析係数表!C27</f>
        <v>0.24324710590252963</v>
      </c>
      <c r="Q24" s="82">
        <f t="shared" si="4"/>
        <v>2.5700847682024044E-2</v>
      </c>
      <c r="R24" s="83">
        <v>2.6276914287315468E-2</v>
      </c>
      <c r="S24" s="84">
        <f t="shared" si="5"/>
        <v>3.6596868678304112E-2</v>
      </c>
      <c r="T24" s="85">
        <f>分析係数表!F27</f>
        <v>0.32207527072607844</v>
      </c>
      <c r="U24" s="86">
        <f t="shared" si="6"/>
        <v>1.1786946387291537E-2</v>
      </c>
      <c r="V24" s="87">
        <f>分析係数表!D27</f>
        <v>2.1036747736552459E-2</v>
      </c>
      <c r="W24" s="167">
        <f t="shared" si="7"/>
        <v>0</v>
      </c>
      <c r="X24" s="76">
        <f>分析係数表!E27</f>
        <v>2.4276584413278891E-2</v>
      </c>
      <c r="Y24" s="166">
        <f t="shared" si="8"/>
        <v>0</v>
      </c>
    </row>
    <row r="25" spans="1:25" x14ac:dyDescent="0.2">
      <c r="A25" s="6" t="s">
        <v>13</v>
      </c>
      <c r="B25" s="5" t="s">
        <v>192</v>
      </c>
      <c r="C25" s="90"/>
      <c r="D25" s="107">
        <f>投入係数表!AO25</f>
        <v>0</v>
      </c>
      <c r="E25" s="110">
        <f t="shared" si="9"/>
        <v>0</v>
      </c>
      <c r="F25" s="85">
        <f>分析係数表!C28</f>
        <v>6.4266243880729879E-2</v>
      </c>
      <c r="G25" s="110">
        <f t="shared" si="0"/>
        <v>0</v>
      </c>
      <c r="H25" s="110">
        <v>2.0854256817443514E-2</v>
      </c>
      <c r="I25" s="110">
        <f t="shared" si="1"/>
        <v>2.0854256817443514E-2</v>
      </c>
      <c r="J25" s="85">
        <f>分析係数表!G28</f>
        <v>0.12485076971410619</v>
      </c>
      <c r="K25" s="111">
        <f t="shared" si="2"/>
        <v>2.6036700154734691E-3</v>
      </c>
      <c r="L25" s="79"/>
      <c r="M25" s="80"/>
      <c r="N25" s="81">
        <f>分析係数表!H28</f>
        <v>2.0224305794696803E-2</v>
      </c>
      <c r="O25" s="82">
        <f t="shared" si="3"/>
        <v>0.19276277239841388</v>
      </c>
      <c r="P25" s="76">
        <f>分析係数表!C28</f>
        <v>6.4266243880729879E-2</v>
      </c>
      <c r="Q25" s="82">
        <f t="shared" si="4"/>
        <v>1.2388139342082093E-2</v>
      </c>
      <c r="R25" s="83">
        <v>1.4231136911994209E-2</v>
      </c>
      <c r="S25" s="84">
        <f t="shared" si="5"/>
        <v>3.5085393729437725E-2</v>
      </c>
      <c r="T25" s="85">
        <f>分析係数表!F28</f>
        <v>0.21344643418158971</v>
      </c>
      <c r="U25" s="86">
        <f t="shared" si="6"/>
        <v>7.4888521834055892E-3</v>
      </c>
      <c r="V25" s="87">
        <f>分析係数表!D28</f>
        <v>9.0700596921143573E-2</v>
      </c>
      <c r="W25" s="167">
        <f t="shared" si="7"/>
        <v>0</v>
      </c>
      <c r="X25" s="76">
        <f>分析係数表!E28</f>
        <v>8.9632422243166823E-2</v>
      </c>
      <c r="Y25" s="166">
        <f t="shared" si="8"/>
        <v>0</v>
      </c>
    </row>
    <row r="26" spans="1:25" x14ac:dyDescent="0.2">
      <c r="A26" s="6" t="s">
        <v>14</v>
      </c>
      <c r="B26" s="5" t="s">
        <v>50</v>
      </c>
      <c r="C26" s="90"/>
      <c r="D26" s="107">
        <f>投入係数表!AO26</f>
        <v>3.6502238535070383E-2</v>
      </c>
      <c r="E26" s="110">
        <f t="shared" si="9"/>
        <v>3.6502238535070384</v>
      </c>
      <c r="F26" s="85">
        <f>分析係数表!C29</f>
        <v>0.2704472217012498</v>
      </c>
      <c r="G26" s="110">
        <f t="shared" si="0"/>
        <v>0.98719289976860836</v>
      </c>
      <c r="H26" s="110">
        <v>1.1098308690888474</v>
      </c>
      <c r="I26" s="110">
        <f t="shared" si="1"/>
        <v>1.1098308690888474</v>
      </c>
      <c r="J26" s="85">
        <f>分析係数表!G29</f>
        <v>0.25613918980110767</v>
      </c>
      <c r="K26" s="111">
        <f t="shared" si="2"/>
        <v>0.28427117962467657</v>
      </c>
      <c r="L26" s="79"/>
      <c r="M26" s="80"/>
      <c r="N26" s="81">
        <f>分析係数表!H29</f>
        <v>1.0092978117271389E-2</v>
      </c>
      <c r="O26" s="82">
        <f t="shared" si="3"/>
        <v>9.6198626711425456E-2</v>
      </c>
      <c r="P26" s="76">
        <f>分析係数表!C29</f>
        <v>0.2704472217012498</v>
      </c>
      <c r="Q26" s="82">
        <f t="shared" si="4"/>
        <v>2.6016651325580651E-2</v>
      </c>
      <c r="R26" s="83">
        <v>4.0932080930675727E-2</v>
      </c>
      <c r="S26" s="84">
        <f t="shared" si="5"/>
        <v>1.1507629500195231</v>
      </c>
      <c r="T26" s="85">
        <f>分析係数表!F29</f>
        <v>0.41878853321258142</v>
      </c>
      <c r="U26" s="86">
        <f t="shared" si="6"/>
        <v>0.4819263279140592</v>
      </c>
      <c r="V26" s="87">
        <f>分析係数表!D29</f>
        <v>8.5600334389912575E-2</v>
      </c>
      <c r="W26" s="167">
        <f t="shared" si="7"/>
        <v>0</v>
      </c>
      <c r="X26" s="76">
        <f>分析係数表!E29</f>
        <v>6.0573339370928979E-2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0.27973793981101575</v>
      </c>
      <c r="I27" s="110">
        <f t="shared" si="1"/>
        <v>0.27973793981101575</v>
      </c>
      <c r="J27" s="85">
        <f>分析係数表!G30</f>
        <v>0.34447816919378449</v>
      </c>
      <c r="K27" s="111">
        <f t="shared" si="2"/>
        <v>9.636361336013978E-2</v>
      </c>
      <c r="L27" s="79"/>
      <c r="M27" s="80"/>
      <c r="N27" s="81">
        <f>分析係数表!H30</f>
        <v>0</v>
      </c>
      <c r="O27" s="82">
        <f t="shared" si="3"/>
        <v>0</v>
      </c>
      <c r="P27" s="76">
        <f>分析係数表!C30</f>
        <v>1</v>
      </c>
      <c r="Q27" s="82">
        <f t="shared" si="4"/>
        <v>0</v>
      </c>
      <c r="R27" s="83">
        <v>3.8610929584194258E-2</v>
      </c>
      <c r="S27" s="84">
        <f t="shared" si="5"/>
        <v>0.31834886939521001</v>
      </c>
      <c r="T27" s="85">
        <f>分析係数表!F30</f>
        <v>0.44033965000872966</v>
      </c>
      <c r="U27" s="86">
        <f t="shared" si="6"/>
        <v>0.14018162973016157</v>
      </c>
      <c r="V27" s="87">
        <f>分析係数表!D30</f>
        <v>8.3854873151667356E-2</v>
      </c>
      <c r="W27" s="167">
        <f t="shared" si="7"/>
        <v>0</v>
      </c>
      <c r="X27" s="76">
        <f>分析係数表!E30</f>
        <v>6.4418001853368961E-2</v>
      </c>
      <c r="Y27" s="166">
        <f t="shared" si="8"/>
        <v>0</v>
      </c>
    </row>
    <row r="28" spans="1:25" x14ac:dyDescent="0.2">
      <c r="A28" s="6" t="s">
        <v>16</v>
      </c>
      <c r="B28" s="5" t="s">
        <v>193</v>
      </c>
      <c r="C28" s="90"/>
      <c r="D28" s="107">
        <f>投入係数表!AO28</f>
        <v>3.4687210099624893E-3</v>
      </c>
      <c r="E28" s="110">
        <f t="shared" si="9"/>
        <v>0.34687210099624893</v>
      </c>
      <c r="F28" s="85">
        <f>分析係数表!C31</f>
        <v>1</v>
      </c>
      <c r="G28" s="110">
        <f t="shared" si="0"/>
        <v>0.34687210099624893</v>
      </c>
      <c r="H28" s="110">
        <v>1.1069697727288654</v>
      </c>
      <c r="I28" s="110">
        <f t="shared" si="1"/>
        <v>1.1069697727288654</v>
      </c>
      <c r="J28" s="85">
        <f>分析係数表!G31</f>
        <v>7.060016576471162E-2</v>
      </c>
      <c r="K28" s="111">
        <f t="shared" si="2"/>
        <v>7.8152249451183042E-2</v>
      </c>
      <c r="L28" s="79"/>
      <c r="M28" s="80"/>
      <c r="N28" s="81">
        <f>分析係数表!H31</f>
        <v>2.2204395329180102E-2</v>
      </c>
      <c r="O28" s="82">
        <f t="shared" si="3"/>
        <v>0.21163548685095004</v>
      </c>
      <c r="P28" s="76">
        <f>分析係数表!C31</f>
        <v>1</v>
      </c>
      <c r="Q28" s="82">
        <f t="shared" si="4"/>
        <v>0.21163548685095004</v>
      </c>
      <c r="R28" s="83">
        <v>0.32161344011148391</v>
      </c>
      <c r="S28" s="84">
        <f t="shared" si="5"/>
        <v>1.4285832128403493</v>
      </c>
      <c r="T28" s="85">
        <f>分析係数表!F31</f>
        <v>0.30864414216761737</v>
      </c>
      <c r="U28" s="86">
        <f t="shared" si="6"/>
        <v>0.44092384024216835</v>
      </c>
      <c r="V28" s="87">
        <f>分析係数表!D31</f>
        <v>3.8652430403198282E-3</v>
      </c>
      <c r="W28" s="167">
        <f t="shared" si="7"/>
        <v>0</v>
      </c>
      <c r="X28" s="76">
        <f>分析係数表!E31</f>
        <v>3.3737994246989421E-3</v>
      </c>
      <c r="Y28" s="166">
        <f t="shared" si="8"/>
        <v>0</v>
      </c>
    </row>
    <row r="29" spans="1:25" x14ac:dyDescent="0.2">
      <c r="A29" s="6" t="s">
        <v>17</v>
      </c>
      <c r="B29" s="5" t="s">
        <v>273</v>
      </c>
      <c r="C29" s="90"/>
      <c r="D29" s="107">
        <f>投入係数表!AO29</f>
        <v>1.0486830960351713E-3</v>
      </c>
      <c r="E29" s="110">
        <f t="shared" si="9"/>
        <v>0.10486830960351713</v>
      </c>
      <c r="F29" s="85">
        <f>分析係数表!C32</f>
        <v>1</v>
      </c>
      <c r="G29" s="110">
        <f t="shared" si="0"/>
        <v>0.10486830960351713</v>
      </c>
      <c r="H29" s="110">
        <v>0.26122954003164428</v>
      </c>
      <c r="I29" s="110">
        <f t="shared" si="1"/>
        <v>0.26122954003164428</v>
      </c>
      <c r="J29" s="85">
        <f>分析係数表!G32</f>
        <v>0.14032153145618437</v>
      </c>
      <c r="K29" s="111">
        <f t="shared" si="2"/>
        <v>3.6656129118834944E-2</v>
      </c>
      <c r="L29" s="79"/>
      <c r="M29" s="80"/>
      <c r="N29" s="81">
        <f>分析係数表!H32</f>
        <v>6.2454997965125381E-3</v>
      </c>
      <c r="O29" s="82">
        <f t="shared" si="3"/>
        <v>5.9527376020252418E-2</v>
      </c>
      <c r="P29" s="76">
        <f>分析係数表!C32</f>
        <v>1</v>
      </c>
      <c r="Q29" s="82">
        <f t="shared" si="4"/>
        <v>5.9527376020252418E-2</v>
      </c>
      <c r="R29" s="83">
        <v>8.4469911480559434E-2</v>
      </c>
      <c r="S29" s="84">
        <f t="shared" si="5"/>
        <v>0.34569945151220371</v>
      </c>
      <c r="T29" s="85">
        <f>分析係数表!F32</f>
        <v>0.48266889694266329</v>
      </c>
      <c r="U29" s="86">
        <f t="shared" si="6"/>
        <v>0.16685837293507907</v>
      </c>
      <c r="V29" s="87">
        <f>分析係数表!D32</f>
        <v>1.7609887556918502E-2</v>
      </c>
      <c r="W29" s="167">
        <f t="shared" si="7"/>
        <v>0</v>
      </c>
      <c r="X29" s="76">
        <f>分析係数表!E32</f>
        <v>2.6298671127218658E-2</v>
      </c>
      <c r="Y29" s="166">
        <f t="shared" si="8"/>
        <v>0</v>
      </c>
    </row>
    <row r="30" spans="1:25" x14ac:dyDescent="0.2">
      <c r="A30" s="6" t="s">
        <v>18</v>
      </c>
      <c r="B30" s="5" t="s">
        <v>274</v>
      </c>
      <c r="C30" s="90"/>
      <c r="D30" s="107">
        <f>投入係数表!AO30</f>
        <v>1.1051506473601419E-2</v>
      </c>
      <c r="E30" s="110">
        <f t="shared" si="9"/>
        <v>1.105150647360142</v>
      </c>
      <c r="F30" s="85">
        <f>分析係数表!C33</f>
        <v>0.77670327534259886</v>
      </c>
      <c r="G30" s="110">
        <f t="shared" si="0"/>
        <v>0.8583741275516158</v>
      </c>
      <c r="H30" s="110">
        <v>1.3203574721191116</v>
      </c>
      <c r="I30" s="110">
        <f t="shared" si="1"/>
        <v>1.3203574721191116</v>
      </c>
      <c r="J30" s="85">
        <f>分析係数表!G33</f>
        <v>0.5074626865671642</v>
      </c>
      <c r="K30" s="111">
        <f t="shared" si="2"/>
        <v>0.67003215003059402</v>
      </c>
      <c r="L30" s="79"/>
      <c r="M30" s="80"/>
      <c r="N30" s="81">
        <f>分析係数表!H33</f>
        <v>9.4934727483329676E-4</v>
      </c>
      <c r="O30" s="82">
        <f t="shared" si="3"/>
        <v>9.0484595379155611E-3</v>
      </c>
      <c r="P30" s="76">
        <f>分析係数表!C33</f>
        <v>0.77670327534259886</v>
      </c>
      <c r="Q30" s="82">
        <f t="shared" si="4"/>
        <v>7.0279681599039953E-3</v>
      </c>
      <c r="R30" s="83">
        <v>2.8382247787444748E-2</v>
      </c>
      <c r="S30" s="84">
        <f t="shared" si="5"/>
        <v>1.3487397199065563</v>
      </c>
      <c r="T30" s="85">
        <f>分析係数表!F33</f>
        <v>0.6450384062948854</v>
      </c>
      <c r="U30" s="86">
        <f t="shared" si="6"/>
        <v>0.86998891943513523</v>
      </c>
      <c r="V30" s="87">
        <f>分析係数表!D33</f>
        <v>0.11977768063448448</v>
      </c>
      <c r="W30" s="167">
        <f t="shared" si="7"/>
        <v>0</v>
      </c>
      <c r="X30" s="76">
        <f>分析係数表!E33</f>
        <v>0.11859114469493537</v>
      </c>
      <c r="Y30" s="166">
        <f t="shared" si="8"/>
        <v>0</v>
      </c>
    </row>
    <row r="31" spans="1:25" x14ac:dyDescent="0.2">
      <c r="A31" s="6" t="s">
        <v>19</v>
      </c>
      <c r="B31" s="5" t="s">
        <v>275</v>
      </c>
      <c r="C31" s="90"/>
      <c r="D31" s="107">
        <f>投入係数表!AO31</f>
        <v>6.2114306457467836E-2</v>
      </c>
      <c r="E31" s="110">
        <f t="shared" si="9"/>
        <v>6.2114306457467832</v>
      </c>
      <c r="F31" s="85">
        <f>分析係数表!C34</f>
        <v>0.47532743082063433</v>
      </c>
      <c r="G31" s="110">
        <f t="shared" si="0"/>
        <v>2.9524633705633723</v>
      </c>
      <c r="H31" s="110">
        <v>3.3401565473802202</v>
      </c>
      <c r="I31" s="110">
        <f t="shared" si="1"/>
        <v>3.3401565473802202</v>
      </c>
      <c r="J31" s="85">
        <f>分析係数表!G34</f>
        <v>0.42481134980523871</v>
      </c>
      <c r="K31" s="111">
        <f t="shared" si="2"/>
        <v>1.4189364114533971</v>
      </c>
      <c r="L31" s="79"/>
      <c r="M31" s="80"/>
      <c r="N31" s="81">
        <f>分析係数表!H34</f>
        <v>0.15685204896221394</v>
      </c>
      <c r="O31" s="82">
        <f t="shared" si="3"/>
        <v>1.4949949887652692</v>
      </c>
      <c r="P31" s="76">
        <f>分析係数表!C34</f>
        <v>0.47532743082063433</v>
      </c>
      <c r="Q31" s="82">
        <f t="shared" si="4"/>
        <v>0.71061212709951849</v>
      </c>
      <c r="R31" s="83">
        <v>0.78784867970586814</v>
      </c>
      <c r="S31" s="84">
        <f t="shared" si="5"/>
        <v>4.1280052270860885</v>
      </c>
      <c r="T31" s="85">
        <f>分析係数表!F34</f>
        <v>0.69928666893120972</v>
      </c>
      <c r="U31" s="86">
        <f t="shared" si="6"/>
        <v>2.8866590245796528</v>
      </c>
      <c r="V31" s="87">
        <f>分析係数表!D34</f>
        <v>0.17669785175285158</v>
      </c>
      <c r="W31" s="167">
        <f t="shared" si="7"/>
        <v>1</v>
      </c>
      <c r="X31" s="76">
        <f>分析係数表!E34</f>
        <v>0.12938371624217065</v>
      </c>
      <c r="Y31" s="166">
        <f t="shared" si="8"/>
        <v>1</v>
      </c>
    </row>
    <row r="32" spans="1:25" x14ac:dyDescent="0.2">
      <c r="A32" s="6" t="s">
        <v>20</v>
      </c>
      <c r="B32" s="5" t="s">
        <v>37</v>
      </c>
      <c r="C32" s="90"/>
      <c r="D32" s="107">
        <f>投入係数表!AO32</f>
        <v>2.1780341225345863E-3</v>
      </c>
      <c r="E32" s="110">
        <f t="shared" si="9"/>
        <v>0.21780341225345864</v>
      </c>
      <c r="F32" s="85">
        <f>分析係数表!C35</f>
        <v>0.95011559485855634</v>
      </c>
      <c r="G32" s="110">
        <f t="shared" si="0"/>
        <v>0.20693841859541823</v>
      </c>
      <c r="H32" s="110">
        <v>1.1369442841222046</v>
      </c>
      <c r="I32" s="110">
        <f t="shared" si="1"/>
        <v>1.1369442841222046</v>
      </c>
      <c r="J32" s="85">
        <f>分析係数表!G35</f>
        <v>0.31372249083859299</v>
      </c>
      <c r="K32" s="111">
        <f t="shared" si="2"/>
        <v>0.35668499275951898</v>
      </c>
      <c r="L32" s="79"/>
      <c r="M32" s="80"/>
      <c r="N32" s="81">
        <f>分析係数表!H35</f>
        <v>5.8597345271264437E-2</v>
      </c>
      <c r="O32" s="82">
        <f t="shared" si="3"/>
        <v>0.55850553508926304</v>
      </c>
      <c r="P32" s="76">
        <f>分析係数表!C35</f>
        <v>0.95011559485855634</v>
      </c>
      <c r="Q32" s="82">
        <f t="shared" si="4"/>
        <v>0.53064481870313152</v>
      </c>
      <c r="R32" s="83">
        <v>0.7509098944494822</v>
      </c>
      <c r="S32" s="84">
        <f t="shared" si="5"/>
        <v>1.8878541785716867</v>
      </c>
      <c r="T32" s="85">
        <f>分析係数表!F35</f>
        <v>0.64312744830705182</v>
      </c>
      <c r="U32" s="86">
        <f t="shared" si="6"/>
        <v>1.2141308406406142</v>
      </c>
      <c r="V32" s="87">
        <f>分析係数表!D35</f>
        <v>5.0997944918495068E-2</v>
      </c>
      <c r="W32" s="167">
        <f t="shared" si="7"/>
        <v>0</v>
      </c>
      <c r="X32" s="76">
        <f>分析係数表!E35</f>
        <v>4.58369635339421E-2</v>
      </c>
      <c r="Y32" s="166">
        <f t="shared" si="8"/>
        <v>0</v>
      </c>
    </row>
    <row r="33" spans="1:25" x14ac:dyDescent="0.2">
      <c r="A33" s="6" t="s">
        <v>21</v>
      </c>
      <c r="B33" s="5" t="s">
        <v>38</v>
      </c>
      <c r="C33" s="90"/>
      <c r="D33" s="107">
        <f>投入係数表!AO33</f>
        <v>2.4240713104505304E-2</v>
      </c>
      <c r="E33" s="110">
        <f t="shared" si="9"/>
        <v>2.4240713104505303</v>
      </c>
      <c r="F33" s="85">
        <f>分析係数表!C36</f>
        <v>0.97036286861890209</v>
      </c>
      <c r="G33" s="110">
        <f t="shared" si="0"/>
        <v>2.3522287905455577</v>
      </c>
      <c r="H33" s="110">
        <v>2.748000779107568</v>
      </c>
      <c r="I33" s="110">
        <f t="shared" si="1"/>
        <v>2.748000779107568</v>
      </c>
      <c r="J33" s="85">
        <f>分析係数表!G36</f>
        <v>5.6132677862763138E-2</v>
      </c>
      <c r="K33" s="111">
        <f t="shared" si="2"/>
        <v>0.15425264250026724</v>
      </c>
      <c r="L33" s="79"/>
      <c r="M33" s="80"/>
      <c r="N33" s="81">
        <f>分析係数表!H36</f>
        <v>0.19400338102244624</v>
      </c>
      <c r="O33" s="82">
        <f t="shared" si="3"/>
        <v>1.849093361234613</v>
      </c>
      <c r="P33" s="76">
        <f>分析係数表!C36</f>
        <v>0.97036286861890209</v>
      </c>
      <c r="Q33" s="82">
        <f t="shared" si="4"/>
        <v>1.7942915383517868</v>
      </c>
      <c r="R33" s="83">
        <v>1.9145168972579434</v>
      </c>
      <c r="S33" s="84">
        <f t="shared" si="5"/>
        <v>4.6625176763655114</v>
      </c>
      <c r="T33" s="85">
        <f>分析係数表!F36</f>
        <v>0.84161253999423258</v>
      </c>
      <c r="U33" s="86">
        <f t="shared" si="6"/>
        <v>3.9240333443739854</v>
      </c>
      <c r="V33" s="87">
        <f>分析係数表!D36</f>
        <v>1.6938329923238536E-2</v>
      </c>
      <c r="W33" s="167">
        <f t="shared" si="7"/>
        <v>0</v>
      </c>
      <c r="X33" s="76">
        <f>分析係数表!E36</f>
        <v>8.2700520439970889E-3</v>
      </c>
      <c r="Y33" s="166">
        <f t="shared" si="8"/>
        <v>0</v>
      </c>
    </row>
    <row r="34" spans="1:25" x14ac:dyDescent="0.2">
      <c r="A34" s="6" t="s">
        <v>22</v>
      </c>
      <c r="B34" s="5" t="s">
        <v>378</v>
      </c>
      <c r="C34" s="90"/>
      <c r="D34" s="107">
        <f>投入係数表!AO34</f>
        <v>7.5868188601621422E-2</v>
      </c>
      <c r="E34" s="110">
        <f t="shared" si="9"/>
        <v>7.5868188601621425</v>
      </c>
      <c r="F34" s="85">
        <f>分析係数表!C37</f>
        <v>0.51412455642849397</v>
      </c>
      <c r="G34" s="110">
        <f t="shared" si="0"/>
        <v>3.9005698811841936</v>
      </c>
      <c r="H34" s="110">
        <v>4.6210254724867559</v>
      </c>
      <c r="I34" s="110">
        <f t="shared" si="1"/>
        <v>4.6210254724867559</v>
      </c>
      <c r="J34" s="85">
        <f>分析係数表!G37</f>
        <v>0.38383420760226361</v>
      </c>
      <c r="K34" s="111">
        <f t="shared" si="2"/>
        <v>1.7737076505418297</v>
      </c>
      <c r="L34" s="79"/>
      <c r="M34" s="80"/>
      <c r="N34" s="81">
        <f>分析係数表!H37</f>
        <v>4.7982343549447456E-2</v>
      </c>
      <c r="O34" s="82">
        <f t="shared" si="3"/>
        <v>0.45733137456762352</v>
      </c>
      <c r="P34" s="76">
        <f>分析係数表!C37</f>
        <v>0.51412455642849397</v>
      </c>
      <c r="Q34" s="82">
        <f t="shared" si="4"/>
        <v>0.23512529009041286</v>
      </c>
      <c r="R34" s="83">
        <v>0.30899340492177657</v>
      </c>
      <c r="S34" s="84">
        <f t="shared" si="5"/>
        <v>4.9300188774085321</v>
      </c>
      <c r="T34" s="85">
        <f>分析係数表!F37</f>
        <v>0.64874544561874981</v>
      </c>
      <c r="U34" s="86">
        <f t="shared" si="6"/>
        <v>3.198327293533247</v>
      </c>
      <c r="V34" s="87">
        <f>分析係数表!D37</f>
        <v>8.4854905811519679E-2</v>
      </c>
      <c r="W34" s="167">
        <f t="shared" si="7"/>
        <v>0</v>
      </c>
      <c r="X34" s="76">
        <f>分析係数表!E37</f>
        <v>7.6870203364428027E-2</v>
      </c>
      <c r="Y34" s="166">
        <f t="shared" si="8"/>
        <v>0</v>
      </c>
    </row>
    <row r="35" spans="1:25" x14ac:dyDescent="0.2">
      <c r="A35" s="6" t="s">
        <v>23</v>
      </c>
      <c r="B35" s="5" t="s">
        <v>194</v>
      </c>
      <c r="C35" s="90"/>
      <c r="D35" s="107">
        <f>投入係数表!AO35</f>
        <v>5.8080909934255638E-2</v>
      </c>
      <c r="E35" s="110">
        <f t="shared" si="9"/>
        <v>5.808090993425564</v>
      </c>
      <c r="F35" s="85">
        <f>分析係数表!C38</f>
        <v>0.46043954090550876</v>
      </c>
      <c r="G35" s="110">
        <f t="shared" si="0"/>
        <v>2.6742747505502868</v>
      </c>
      <c r="H35" s="110">
        <v>3.4906959734852059</v>
      </c>
      <c r="I35" s="110">
        <f t="shared" si="1"/>
        <v>3.4906959734852059</v>
      </c>
      <c r="J35" s="85">
        <f>分析係数表!G38</f>
        <v>0.15768289971091839</v>
      </c>
      <c r="K35" s="111">
        <f t="shared" si="2"/>
        <v>0.55042306310837441</v>
      </c>
      <c r="L35" s="79"/>
      <c r="M35" s="80"/>
      <c r="N35" s="81">
        <f>分析係数表!H38</f>
        <v>4.3205084055974702E-2</v>
      </c>
      <c r="O35" s="82">
        <f t="shared" si="3"/>
        <v>0.41179815361178124</v>
      </c>
      <c r="P35" s="76">
        <f>分析係数表!C38</f>
        <v>0.46043954090550876</v>
      </c>
      <c r="Q35" s="82">
        <f t="shared" si="4"/>
        <v>0.18960815279474472</v>
      </c>
      <c r="R35" s="83">
        <v>0.28446535039441229</v>
      </c>
      <c r="S35" s="84">
        <f t="shared" si="5"/>
        <v>3.775161323879618</v>
      </c>
      <c r="T35" s="85">
        <f>分析係数表!F38</f>
        <v>0.51649988881476538</v>
      </c>
      <c r="U35" s="86">
        <f t="shared" si="6"/>
        <v>1.9498704040416253</v>
      </c>
      <c r="V35" s="87">
        <f>分析係数表!D38</f>
        <v>3.1020680453635756E-2</v>
      </c>
      <c r="W35" s="167">
        <f t="shared" si="7"/>
        <v>0</v>
      </c>
      <c r="X35" s="76">
        <f>分析係数表!E38</f>
        <v>3.396708917055815E-2</v>
      </c>
      <c r="Y35" s="166">
        <f t="shared" si="8"/>
        <v>0</v>
      </c>
    </row>
    <row r="36" spans="1:25" x14ac:dyDescent="0.2">
      <c r="A36" s="6" t="s">
        <v>24</v>
      </c>
      <c r="B36" s="5" t="s">
        <v>39</v>
      </c>
      <c r="C36" s="90"/>
      <c r="D36" s="107">
        <f>投入係数表!AO36</f>
        <v>0.18960997055620538</v>
      </c>
      <c r="E36" s="110">
        <f t="shared" si="9"/>
        <v>18.960997055620538</v>
      </c>
      <c r="F36" s="85">
        <f>分析係数表!C39</f>
        <v>1</v>
      </c>
      <c r="G36" s="110">
        <f t="shared" si="0"/>
        <v>18.960997055620538</v>
      </c>
      <c r="H36" s="110">
        <v>18.986165652077453</v>
      </c>
      <c r="I36" s="110">
        <f t="shared" si="1"/>
        <v>18.986165652077453</v>
      </c>
      <c r="J36" s="85">
        <f>分析係数表!G39</f>
        <v>0.35257837611217219</v>
      </c>
      <c r="K36" s="111">
        <f t="shared" si="2"/>
        <v>6.694111454206169</v>
      </c>
      <c r="L36" s="79"/>
      <c r="M36" s="80"/>
      <c r="N36" s="81">
        <f>分析係数表!H39</f>
        <v>3.7864320821463233E-3</v>
      </c>
      <c r="O36" s="82">
        <f t="shared" si="3"/>
        <v>3.6089404158644263E-2</v>
      </c>
      <c r="P36" s="76">
        <f>分析係数表!C39</f>
        <v>1</v>
      </c>
      <c r="Q36" s="82">
        <f t="shared" si="4"/>
        <v>3.6089404158644263E-2</v>
      </c>
      <c r="R36" s="83">
        <v>5.6594417899368393E-2</v>
      </c>
      <c r="S36" s="84">
        <f t="shared" si="5"/>
        <v>19.042760069976822</v>
      </c>
      <c r="T36" s="85">
        <f>分析係数表!F39</f>
        <v>0.70335864349932453</v>
      </c>
      <c r="U36" s="86">
        <f t="shared" si="6"/>
        <v>13.393889891301999</v>
      </c>
      <c r="V36" s="87">
        <f>分析係数表!D39</f>
        <v>5.2871849815996644E-2</v>
      </c>
      <c r="W36" s="167">
        <f t="shared" si="7"/>
        <v>1</v>
      </c>
      <c r="X36" s="76">
        <f>分析係数表!E39</f>
        <v>6.683747146783435E-2</v>
      </c>
      <c r="Y36" s="166">
        <f t="shared" si="8"/>
        <v>1</v>
      </c>
    </row>
    <row r="37" spans="1:25" x14ac:dyDescent="0.2">
      <c r="A37" s="6" t="s">
        <v>25</v>
      </c>
      <c r="B37" s="5" t="s">
        <v>40</v>
      </c>
      <c r="C37" s="90"/>
      <c r="D37" s="107">
        <f>投入係数表!AO37</f>
        <v>1.2100189569636592E-4</v>
      </c>
      <c r="E37" s="110">
        <f t="shared" si="9"/>
        <v>1.2100189569636592E-2</v>
      </c>
      <c r="F37" s="85">
        <f>分析係数表!C40</f>
        <v>0.88524546011567695</v>
      </c>
      <c r="G37" s="110">
        <f t="shared" si="0"/>
        <v>1.0711637883059861E-2</v>
      </c>
      <c r="H37" s="110">
        <v>3.411596068840949E-2</v>
      </c>
      <c r="I37" s="110">
        <f t="shared" si="1"/>
        <v>3.411596068840949E-2</v>
      </c>
      <c r="J37" s="85">
        <f>分析係数表!G40</f>
        <v>0.51249383412021698</v>
      </c>
      <c r="K37" s="111">
        <f t="shared" si="2"/>
        <v>1.7484219497897576E-2</v>
      </c>
      <c r="L37" s="79"/>
      <c r="M37" s="80"/>
      <c r="N37" s="81">
        <f>分析係数表!H40</f>
        <v>3.2436684093541619E-2</v>
      </c>
      <c r="O37" s="82">
        <f t="shared" si="3"/>
        <v>0.30916191718788988</v>
      </c>
      <c r="P37" s="76">
        <f>分析係数表!C40</f>
        <v>0.88524546011567695</v>
      </c>
      <c r="Q37" s="82">
        <f t="shared" si="4"/>
        <v>0.27368418363123836</v>
      </c>
      <c r="R37" s="83">
        <v>0.27579489863191725</v>
      </c>
      <c r="S37" s="84">
        <f t="shared" si="5"/>
        <v>0.30991085932032675</v>
      </c>
      <c r="T37" s="85">
        <f>分析係数表!F40</f>
        <v>0.70839968994433089</v>
      </c>
      <c r="U37" s="86">
        <f t="shared" si="6"/>
        <v>0.21954075665290063</v>
      </c>
      <c r="V37" s="87">
        <f>分析係数表!D40</f>
        <v>9.1381861743358467E-2</v>
      </c>
      <c r="W37" s="167">
        <f t="shared" si="7"/>
        <v>0</v>
      </c>
      <c r="X37" s="76">
        <f>分析係数表!E40</f>
        <v>5.5943908110774432E-2</v>
      </c>
      <c r="Y37" s="166">
        <f t="shared" si="8"/>
        <v>0</v>
      </c>
    </row>
    <row r="38" spans="1:25" x14ac:dyDescent="0.2">
      <c r="A38" s="6" t="s">
        <v>26</v>
      </c>
      <c r="B38" s="5" t="s">
        <v>277</v>
      </c>
      <c r="C38" s="90"/>
      <c r="D38" s="107">
        <f>投入係数表!AO38</f>
        <v>1.8956963659097325E-3</v>
      </c>
      <c r="E38" s="110">
        <f t="shared" si="9"/>
        <v>0.18956963659097326</v>
      </c>
      <c r="F38" s="85">
        <f>分析係数表!C41</f>
        <v>0.76732784646536523</v>
      </c>
      <c r="G38" s="110">
        <f t="shared" si="0"/>
        <v>0.14546206100057341</v>
      </c>
      <c r="H38" s="110">
        <v>0.15446973333390748</v>
      </c>
      <c r="I38" s="110">
        <f t="shared" si="1"/>
        <v>0.15446973333390748</v>
      </c>
      <c r="J38" s="85">
        <f>分析係数表!G41</f>
        <v>0.44330293713737212</v>
      </c>
      <c r="K38" s="111">
        <f t="shared" si="2"/>
        <v>6.8476886485747818E-2</v>
      </c>
      <c r="L38" s="79"/>
      <c r="M38" s="80"/>
      <c r="N38" s="81">
        <f>分析係数表!H41</f>
        <v>5.3196318442225214E-2</v>
      </c>
      <c r="O38" s="82">
        <f t="shared" si="3"/>
        <v>0.50702703610232547</v>
      </c>
      <c r="P38" s="76">
        <f>分析係数表!C41</f>
        <v>0.76732784646536523</v>
      </c>
      <c r="Q38" s="82">
        <f t="shared" si="4"/>
        <v>0.38905596371211437</v>
      </c>
      <c r="R38" s="83">
        <v>0.3961875012039055</v>
      </c>
      <c r="S38" s="84">
        <f t="shared" si="5"/>
        <v>0.55065723453781301</v>
      </c>
      <c r="T38" s="85">
        <f>分析係数表!F41</f>
        <v>0.5479013319521201</v>
      </c>
      <c r="U38" s="86">
        <f t="shared" si="6"/>
        <v>0.30170583225233871</v>
      </c>
      <c r="V38" s="87">
        <f>分析係数表!D41</f>
        <v>0.13973379965121197</v>
      </c>
      <c r="W38" s="167">
        <f t="shared" si="7"/>
        <v>0</v>
      </c>
      <c r="X38" s="76">
        <f>分析係数表!E41</f>
        <v>0.13463978369439705</v>
      </c>
      <c r="Y38" s="166">
        <f t="shared" si="8"/>
        <v>0</v>
      </c>
    </row>
    <row r="39" spans="1:25" x14ac:dyDescent="0.2">
      <c r="A39" s="6" t="s">
        <v>51</v>
      </c>
      <c r="B39" s="5" t="s">
        <v>368</v>
      </c>
      <c r="C39" s="90"/>
      <c r="D39" s="107">
        <f>投入係数表!AO39</f>
        <v>3.7107248013552212E-3</v>
      </c>
      <c r="E39" s="110">
        <f t="shared" si="9"/>
        <v>0.37107248013552213</v>
      </c>
      <c r="F39" s="85">
        <f>分析係数表!C42</f>
        <v>0.61896115066660296</v>
      </c>
      <c r="G39" s="110">
        <f>E39*F39</f>
        <v>0.22967944928539294</v>
      </c>
      <c r="H39" s="110">
        <v>0.24976983772454658</v>
      </c>
      <c r="I39" s="110">
        <f>C39+H39</f>
        <v>0.24976983772454658</v>
      </c>
      <c r="J39" s="85">
        <f>分析係数表!G42</f>
        <v>0.48521299417713759</v>
      </c>
      <c r="K39" s="111">
        <f>I39*J39</f>
        <v>0.12119157081746502</v>
      </c>
      <c r="L39" s="79"/>
      <c r="M39" s="80"/>
      <c r="N39" s="81">
        <f>分析係数表!H42</f>
        <v>1.2030804871176784E-2</v>
      </c>
      <c r="O39" s="82">
        <f t="shared" si="3"/>
        <v>0.11466852433374941</v>
      </c>
      <c r="P39" s="76">
        <f>分析係数表!C42</f>
        <v>0.61896115066660296</v>
      </c>
      <c r="Q39" s="82">
        <f>O39*P39</f>
        <v>7.0975361766858897E-2</v>
      </c>
      <c r="R39" s="83">
        <v>7.668005114524136E-2</v>
      </c>
      <c r="S39" s="84">
        <f>I39+R39</f>
        <v>0.32644988886978793</v>
      </c>
      <c r="T39" s="85">
        <f>分析係数表!F42</f>
        <v>0.55654305853509045</v>
      </c>
      <c r="U39" s="86">
        <f>S39*T39</f>
        <v>0.18168341961003215</v>
      </c>
      <c r="V39" s="87">
        <f>分析係数表!D42</f>
        <v>0.22065583818571866</v>
      </c>
      <c r="W39" s="167">
        <f>ROUND(S39*V39,0)</f>
        <v>0</v>
      </c>
      <c r="X39" s="76">
        <f>分析係数表!E42</f>
        <v>0.18349678210235978</v>
      </c>
      <c r="Y39" s="166">
        <f>ROUND(S39*X39,0)</f>
        <v>0</v>
      </c>
    </row>
    <row r="40" spans="1:25" x14ac:dyDescent="0.2">
      <c r="A40" s="6" t="s">
        <v>195</v>
      </c>
      <c r="B40" s="5" t="s">
        <v>41</v>
      </c>
      <c r="C40" s="90"/>
      <c r="D40" s="107">
        <f>投入係数表!AO40</f>
        <v>3.0734481506876941E-2</v>
      </c>
      <c r="E40" s="110">
        <f t="shared" si="9"/>
        <v>3.0734481506876943</v>
      </c>
      <c r="F40" s="85">
        <f>分析係数表!C43</f>
        <v>0.5789580681381028</v>
      </c>
      <c r="G40" s="110">
        <f>E40*F40</f>
        <v>1.7793976038447721</v>
      </c>
      <c r="H40" s="110">
        <v>4.0982465353248081</v>
      </c>
      <c r="I40" s="110">
        <f>C40+H40</f>
        <v>4.0982465353248081</v>
      </c>
      <c r="J40" s="85">
        <f>分析係数表!G43</f>
        <v>0.34272082878953108</v>
      </c>
      <c r="K40" s="111">
        <f>I40*J40</f>
        <v>1.4045544491703426</v>
      </c>
      <c r="L40" s="79"/>
      <c r="M40" s="80"/>
      <c r="N40" s="81">
        <f>分析係数表!H43</f>
        <v>3.3445512318817892E-2</v>
      </c>
      <c r="O40" s="82">
        <f t="shared" si="3"/>
        <v>0.31877730411647454</v>
      </c>
      <c r="P40" s="76">
        <f>分析係数表!C43</f>
        <v>0.5789580681381028</v>
      </c>
      <c r="Q40" s="82">
        <f>O40*P40</f>
        <v>0.18455869215754658</v>
      </c>
      <c r="R40" s="83">
        <v>0.44632762747803217</v>
      </c>
      <c r="S40" s="84">
        <f>I40+R40</f>
        <v>4.5445741628028404</v>
      </c>
      <c r="T40" s="85">
        <f>分析係数表!F43</f>
        <v>0.5990685205379862</v>
      </c>
      <c r="U40" s="86">
        <f>S40*T40</f>
        <v>2.7225113201854549</v>
      </c>
      <c r="V40" s="87">
        <f>分析係数表!D43</f>
        <v>0.10839694656488549</v>
      </c>
      <c r="W40" s="167">
        <f>ROUND(S40*V40,0)</f>
        <v>0</v>
      </c>
      <c r="X40" s="76">
        <f>分析係数表!E43</f>
        <v>8.9508360596146849E-2</v>
      </c>
      <c r="Y40" s="166">
        <f>ROUND(S40*X40,0)</f>
        <v>0</v>
      </c>
    </row>
    <row r="41" spans="1:25" x14ac:dyDescent="0.2">
      <c r="A41" s="6" t="s">
        <v>341</v>
      </c>
      <c r="B41" s="5" t="s">
        <v>42</v>
      </c>
      <c r="C41" s="90"/>
      <c r="D41" s="107">
        <f>投入係数表!AO41</f>
        <v>1.290686887427903E-3</v>
      </c>
      <c r="E41" s="110">
        <f t="shared" si="9"/>
        <v>0.12906868874279029</v>
      </c>
      <c r="F41" s="85">
        <f>分析係数表!C44</f>
        <v>0.63630612597919289</v>
      </c>
      <c r="G41" s="110">
        <f>E41*F41</f>
        <v>8.2127197319139159E-2</v>
      </c>
      <c r="H41" s="110">
        <v>0.11069511136497892</v>
      </c>
      <c r="I41" s="110">
        <f>C41+H41</f>
        <v>0.11069511136497892</v>
      </c>
      <c r="J41" s="85">
        <f>分析係数表!G44</f>
        <v>0.27264053101016389</v>
      </c>
      <c r="K41" s="111">
        <f>I41*J41</f>
        <v>3.0179973942777081E-2</v>
      </c>
      <c r="L41" s="79"/>
      <c r="M41" s="80"/>
      <c r="N41" s="81">
        <f>分析係数表!H44</f>
        <v>0.11349043608928404</v>
      </c>
      <c r="O41" s="82">
        <f t="shared" si="3"/>
        <v>1.0817049209675167</v>
      </c>
      <c r="P41" s="76">
        <f>分析係数表!C44</f>
        <v>0.63630612597919289</v>
      </c>
      <c r="Q41" s="82">
        <f>O41*P41</f>
        <v>0.68829546771346961</v>
      </c>
      <c r="R41" s="83">
        <v>0.70180111419271429</v>
      </c>
      <c r="S41" s="84">
        <f>I41+R41</f>
        <v>0.81249622555769319</v>
      </c>
      <c r="T41" s="85">
        <f>分析係数表!F44</f>
        <v>0.52896909354905619</v>
      </c>
      <c r="U41" s="86">
        <f>S41*T41</f>
        <v>0.42978539194528248</v>
      </c>
      <c r="V41" s="87">
        <f>分析係数表!D44</f>
        <v>0.14712715204314458</v>
      </c>
      <c r="W41" s="167">
        <f>ROUND(S41*V41,0)</f>
        <v>0</v>
      </c>
      <c r="X41" s="76">
        <f>分析係数表!E44</f>
        <v>0.10673719145405518</v>
      </c>
      <c r="Y41" s="166">
        <f>ROUND(S41*X41,0)</f>
        <v>0</v>
      </c>
    </row>
    <row r="42" spans="1:25" x14ac:dyDescent="0.2">
      <c r="A42" s="6" t="s">
        <v>342</v>
      </c>
      <c r="B42" s="5" t="s">
        <v>279</v>
      </c>
      <c r="C42" s="90"/>
      <c r="D42" s="107">
        <f>投入係数表!AO42</f>
        <v>2.8233775662485377E-4</v>
      </c>
      <c r="E42" s="110">
        <f t="shared" si="9"/>
        <v>2.8233775662485378E-2</v>
      </c>
      <c r="F42" s="85">
        <f>分析係数表!C45</f>
        <v>1</v>
      </c>
      <c r="G42" s="110">
        <f>E42*F42</f>
        <v>2.8233775662485378E-2</v>
      </c>
      <c r="H42" s="110">
        <v>0.1497857441072413</v>
      </c>
      <c r="I42" s="110">
        <f>C42+H42</f>
        <v>0.1497857441072413</v>
      </c>
      <c r="J42" s="85">
        <f>分析係数表!G45</f>
        <v>0</v>
      </c>
      <c r="K42" s="111">
        <f>I42*J42</f>
        <v>0</v>
      </c>
      <c r="L42" s="79"/>
      <c r="M42" s="80"/>
      <c r="N42" s="81">
        <f>分析係数表!H45</f>
        <v>0</v>
      </c>
      <c r="O42" s="82">
        <f t="shared" si="3"/>
        <v>0</v>
      </c>
      <c r="P42" s="76">
        <f>分析係数表!C45</f>
        <v>1</v>
      </c>
      <c r="Q42" s="82">
        <f>O42*P42</f>
        <v>0</v>
      </c>
      <c r="R42" s="83">
        <v>1.3598790066057924E-2</v>
      </c>
      <c r="S42" s="84">
        <f>I42+R42</f>
        <v>0.16338453417329923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2.8233775662485377E-4</v>
      </c>
      <c r="E43" s="110">
        <f t="shared" si="9"/>
        <v>2.8233775662485378E-2</v>
      </c>
      <c r="F43" s="85">
        <f>分析係数表!C46</f>
        <v>0.4351527731358511</v>
      </c>
      <c r="G43" s="110">
        <f>E43*F43</f>
        <v>1.2286005775626014E-2</v>
      </c>
      <c r="H43" s="110">
        <v>0.1327387815265369</v>
      </c>
      <c r="I43" s="110">
        <f>C43+H43</f>
        <v>100.13273878152654</v>
      </c>
      <c r="J43" s="85">
        <f>分析係数表!G46</f>
        <v>9.2768120033880526E-3</v>
      </c>
      <c r="K43" s="111">
        <f>I43*J43</f>
        <v>0.92891259306058582</v>
      </c>
      <c r="L43" s="79"/>
      <c r="M43" s="80"/>
      <c r="N43" s="81">
        <f>分析係数表!H46</f>
        <v>2.189916413611746E-2</v>
      </c>
      <c r="O43" s="82">
        <f t="shared" si="3"/>
        <v>0.20872625418830615</v>
      </c>
      <c r="P43" s="76">
        <f>分析係数表!C46</f>
        <v>0.4351527731358511</v>
      </c>
      <c r="Q43" s="82">
        <f>O43*P43</f>
        <v>9.082780833629997E-2</v>
      </c>
      <c r="R43" s="83">
        <v>0.10814311969235767</v>
      </c>
      <c r="S43" s="84">
        <f>I43+R43</f>
        <v>100.2408819012189</v>
      </c>
      <c r="T43" s="85">
        <f>分析係数表!F46</f>
        <v>0.31347557778405194</v>
      </c>
      <c r="U43" s="86">
        <f>S43*T43</f>
        <v>31.42306837156751</v>
      </c>
      <c r="V43" s="87">
        <f>分析係数表!D46</f>
        <v>1.6940265397491227E-3</v>
      </c>
      <c r="W43" s="167">
        <f>ROUND(S43*V43,0)</f>
        <v>0</v>
      </c>
      <c r="X43" s="76">
        <f>分析係数表!E46</f>
        <v>4.8400758278546365E-3</v>
      </c>
      <c r="Y43" s="166">
        <f>ROUND(S43*X43,0)</f>
        <v>0</v>
      </c>
    </row>
    <row r="44" spans="1:25" x14ac:dyDescent="0.2">
      <c r="A44" s="192">
        <v>40</v>
      </c>
      <c r="B44" s="14" t="s">
        <v>151</v>
      </c>
      <c r="C44" s="197">
        <f>SUM(C5:C43)</f>
        <v>100</v>
      </c>
      <c r="D44" s="108">
        <f>投入係数表!AO44</f>
        <v>0.68345904085830678</v>
      </c>
      <c r="E44" s="96">
        <f>SUM(E5:E43)</f>
        <v>68.345904085830696</v>
      </c>
      <c r="F44" s="98">
        <f>分析係数表!C47</f>
        <v>0.50215200620282352</v>
      </c>
      <c r="G44" s="96">
        <f>SUM(G5:G43)</f>
        <v>38.005122114113817</v>
      </c>
      <c r="H44" s="96">
        <f>SUM(H5:H43)</f>
        <v>46.31256260872081</v>
      </c>
      <c r="I44" s="96">
        <f>SUM(I5:I43)</f>
        <v>146.31256260872081</v>
      </c>
      <c r="J44" s="98">
        <f>分析係数表!G47</f>
        <v>0.20854392305328981</v>
      </c>
      <c r="K44" s="112">
        <f>SUM(K5:K43)</f>
        <v>15.193267218643761</v>
      </c>
      <c r="L44" s="94">
        <f>最終需要_まとめ!$L$33</f>
        <v>0.62733333333333341</v>
      </c>
      <c r="M44" s="91">
        <f>K44*L44</f>
        <v>9.5312429684958548</v>
      </c>
      <c r="N44" s="95">
        <f>分析係数表!H47</f>
        <v>1</v>
      </c>
      <c r="O44" s="96">
        <f>SUM(O5:O43)</f>
        <v>9.5312429684958566</v>
      </c>
      <c r="P44" s="92">
        <f>分析係数表!C47</f>
        <v>0.50215200620282352</v>
      </c>
      <c r="Q44" s="96">
        <f>SUM(Q5:Q43)</f>
        <v>5.7278412201463391</v>
      </c>
      <c r="R44" s="91">
        <f>SUM(R5:R43)</f>
        <v>6.9380302214744827</v>
      </c>
      <c r="S44" s="97">
        <f>SUM(S5:S43)</f>
        <v>153.2505928301953</v>
      </c>
      <c r="T44" s="98">
        <f>分析係数表!F47</f>
        <v>0.44541069554230517</v>
      </c>
      <c r="U44" s="99">
        <f>SUM(U5:U43)</f>
        <v>65.042661001412512</v>
      </c>
      <c r="V44" s="100">
        <f>分析係数表!D47</f>
        <v>5.4742347785855433E-2</v>
      </c>
      <c r="W44" s="164">
        <f>SUM(W5:W43)</f>
        <v>2</v>
      </c>
      <c r="X44" s="92">
        <f>分析係数表!E47</f>
        <v>4.5721861365849166E-2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W8" activePane="bottomRight" state="frozen"/>
      <selection activeCell="F63" sqref="F63"/>
      <selection pane="topRight" activeCell="F63" sqref="F63"/>
      <selection pane="bottomLeft" activeCell="F63" sqref="F63"/>
      <selection pane="bottomRight" activeCell="AF11" sqref="AF11"/>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2" t="s">
        <v>548</v>
      </c>
      <c r="K1" s="392" t="s">
        <v>548</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544</v>
      </c>
      <c r="AU4" s="48" t="s">
        <v>386</v>
      </c>
    </row>
    <row r="5" spans="1:49" x14ac:dyDescent="0.2">
      <c r="A5" s="211"/>
      <c r="B5" s="51"/>
      <c r="C5" s="104"/>
      <c r="D5" s="51"/>
      <c r="E5" s="51"/>
      <c r="F5" s="51"/>
      <c r="G5" s="51"/>
      <c r="H5" s="105"/>
      <c r="K5" s="211"/>
      <c r="L5" s="105"/>
      <c r="M5" s="212" t="s">
        <v>66</v>
      </c>
      <c r="N5" s="155" t="s">
        <v>66</v>
      </c>
      <c r="O5" s="114"/>
      <c r="P5" s="105"/>
      <c r="R5" s="104"/>
      <c r="S5" s="51"/>
      <c r="T5" s="373" t="s">
        <v>66</v>
      </c>
      <c r="U5" s="374"/>
      <c r="V5" s="375"/>
      <c r="W5" s="458" t="s">
        <v>67</v>
      </c>
      <c r="X5" s="459"/>
      <c r="Z5" s="104"/>
      <c r="AA5" s="105"/>
      <c r="AB5" s="370"/>
      <c r="AC5" s="370"/>
      <c r="AD5" s="370"/>
      <c r="AE5" s="370"/>
      <c r="AF5" s="370"/>
      <c r="AG5" s="370"/>
      <c r="AH5" s="114"/>
      <c r="AI5" s="114"/>
      <c r="AK5" s="104"/>
      <c r="AL5" s="51"/>
      <c r="AM5" s="114"/>
      <c r="AN5" s="105"/>
      <c r="AP5" s="211"/>
      <c r="AQ5" s="105"/>
      <c r="AR5" s="212" t="s">
        <v>387</v>
      </c>
      <c r="AS5" s="155"/>
      <c r="AT5" s="155" t="s">
        <v>387</v>
      </c>
      <c r="AU5" s="212"/>
      <c r="AV5" s="114"/>
      <c r="AW5" s="105"/>
    </row>
    <row r="6" spans="1:49" ht="36" x14ac:dyDescent="0.2">
      <c r="A6" s="213" t="s">
        <v>1</v>
      </c>
      <c r="B6" s="158" t="s">
        <v>350</v>
      </c>
      <c r="C6" s="214" t="s">
        <v>547</v>
      </c>
      <c r="D6" s="215" t="s">
        <v>212</v>
      </c>
      <c r="E6" s="215" t="s">
        <v>213</v>
      </c>
      <c r="F6" s="215" t="s">
        <v>68</v>
      </c>
      <c r="G6" s="215" t="s">
        <v>69</v>
      </c>
      <c r="H6" s="216" t="s">
        <v>70</v>
      </c>
      <c r="I6" s="215"/>
      <c r="K6" s="213" t="s">
        <v>1</v>
      </c>
      <c r="L6" s="158" t="s">
        <v>350</v>
      </c>
      <c r="M6" s="217" t="s">
        <v>545</v>
      </c>
      <c r="N6" s="215" t="s">
        <v>71</v>
      </c>
      <c r="O6" s="217" t="s">
        <v>72</v>
      </c>
      <c r="P6" s="216" t="s">
        <v>547</v>
      </c>
      <c r="R6" s="213" t="s">
        <v>1</v>
      </c>
      <c r="S6" s="158" t="s">
        <v>350</v>
      </c>
      <c r="T6" s="376" t="s">
        <v>440</v>
      </c>
      <c r="U6" s="377" t="s">
        <v>351</v>
      </c>
      <c r="V6" s="378" t="s">
        <v>352</v>
      </c>
      <c r="W6" s="218" t="s">
        <v>212</v>
      </c>
      <c r="X6" s="218" t="s">
        <v>214</v>
      </c>
      <c r="Z6" s="213" t="s">
        <v>1</v>
      </c>
      <c r="AA6" s="158" t="s">
        <v>350</v>
      </c>
      <c r="AB6" s="371" t="s">
        <v>53</v>
      </c>
      <c r="AC6" s="371" t="s">
        <v>54</v>
      </c>
      <c r="AD6" s="371" t="s">
        <v>55</v>
      </c>
      <c r="AE6" s="371" t="s">
        <v>56</v>
      </c>
      <c r="AF6" s="371" t="s">
        <v>57</v>
      </c>
      <c r="AG6" s="371" t="s">
        <v>549</v>
      </c>
      <c r="AH6" s="217" t="s">
        <v>73</v>
      </c>
      <c r="AI6" s="217" t="s">
        <v>74</v>
      </c>
      <c r="AK6" s="213" t="s">
        <v>1</v>
      </c>
      <c r="AL6" s="158" t="s">
        <v>350</v>
      </c>
      <c r="AM6" s="217" t="s">
        <v>44</v>
      </c>
      <c r="AN6" s="216" t="s">
        <v>75</v>
      </c>
      <c r="AP6" s="213" t="s">
        <v>1</v>
      </c>
      <c r="AQ6" s="158" t="s">
        <v>350</v>
      </c>
      <c r="AR6" s="217" t="s">
        <v>545</v>
      </c>
      <c r="AS6" s="215" t="s">
        <v>353</v>
      </c>
      <c r="AT6" s="215" t="s">
        <v>71</v>
      </c>
      <c r="AU6" s="217" t="s">
        <v>546</v>
      </c>
      <c r="AV6" s="217" t="s">
        <v>72</v>
      </c>
      <c r="AW6" s="216" t="s">
        <v>547</v>
      </c>
    </row>
    <row r="7" spans="1:49" x14ac:dyDescent="0.2">
      <c r="A7" s="219"/>
      <c r="B7" s="126"/>
      <c r="C7" s="103"/>
      <c r="H7" s="158"/>
      <c r="K7" s="219"/>
      <c r="L7" s="220"/>
      <c r="M7" s="221" t="s">
        <v>76</v>
      </c>
      <c r="N7" s="222" t="s">
        <v>77</v>
      </c>
      <c r="O7" s="221" t="s">
        <v>78</v>
      </c>
      <c r="P7" s="223" t="s">
        <v>79</v>
      </c>
      <c r="R7" s="219"/>
      <c r="S7" s="220"/>
      <c r="T7" s="379" t="s">
        <v>80</v>
      </c>
      <c r="U7" s="380"/>
      <c r="V7" s="381"/>
      <c r="W7" s="221" t="s">
        <v>81</v>
      </c>
      <c r="X7" s="221" t="s">
        <v>82</v>
      </c>
      <c r="Z7" s="219"/>
      <c r="AA7" s="220"/>
      <c r="AB7" s="372" t="s">
        <v>84</v>
      </c>
      <c r="AC7" s="372" t="s">
        <v>85</v>
      </c>
      <c r="AD7" s="372" t="s">
        <v>86</v>
      </c>
      <c r="AE7" s="372" t="s">
        <v>87</v>
      </c>
      <c r="AF7" s="372" t="s">
        <v>88</v>
      </c>
      <c r="AG7" s="372" t="s">
        <v>89</v>
      </c>
      <c r="AH7" s="221" t="s">
        <v>90</v>
      </c>
      <c r="AI7" s="221" t="s">
        <v>91</v>
      </c>
      <c r="AK7" s="219"/>
      <c r="AL7" s="220"/>
      <c r="AM7" s="221" t="s">
        <v>84</v>
      </c>
      <c r="AN7" s="223" t="s">
        <v>92</v>
      </c>
      <c r="AP7" s="219"/>
      <c r="AQ7" s="220"/>
      <c r="AR7" s="221" t="s">
        <v>388</v>
      </c>
      <c r="AS7" s="222" t="s">
        <v>389</v>
      </c>
      <c r="AT7" s="222" t="s">
        <v>390</v>
      </c>
      <c r="AU7" s="221" t="s">
        <v>391</v>
      </c>
      <c r="AV7" s="221" t="s">
        <v>392</v>
      </c>
      <c r="AW7" s="223" t="s">
        <v>393</v>
      </c>
    </row>
    <row r="8" spans="1:49" x14ac:dyDescent="0.2">
      <c r="A8" s="224" t="s">
        <v>264</v>
      </c>
      <c r="B8" s="158" t="s">
        <v>265</v>
      </c>
      <c r="C8" s="401">
        <f t="shared" ref="C8:C41" si="0">P8</f>
        <v>8.4659786601364306E-2</v>
      </c>
      <c r="D8" s="402">
        <f t="shared" ref="D8:E41" si="1">W8</f>
        <v>0.27985074626865669</v>
      </c>
      <c r="E8" s="402">
        <f t="shared" si="1"/>
        <v>0.11442786069651742</v>
      </c>
      <c r="F8" s="402">
        <f t="shared" ref="F8:G41" si="2">AH8</f>
        <v>0.4513681592039801</v>
      </c>
      <c r="G8" s="402">
        <f t="shared" si="2"/>
        <v>0.11977611940298508</v>
      </c>
      <c r="H8" s="403">
        <f t="shared" ref="H8:H41" si="3">AN8</f>
        <v>1.0788748708637261E-2</v>
      </c>
      <c r="K8" s="224" t="s">
        <v>264</v>
      </c>
      <c r="L8" s="158" t="s">
        <v>265</v>
      </c>
      <c r="M8" s="382">
        <f>取引基本表!AX5</f>
        <v>45736</v>
      </c>
      <c r="N8" s="366">
        <f>ABS(取引基本表!BB5)</f>
        <v>41864</v>
      </c>
      <c r="O8" s="410">
        <f t="shared" ref="O8:O41" si="4">N8/M8</f>
        <v>0.91534021339863569</v>
      </c>
      <c r="P8" s="406">
        <f t="shared" ref="P8:P43" si="5">1-O8</f>
        <v>8.4659786601364306E-2</v>
      </c>
      <c r="R8" s="224" t="s">
        <v>264</v>
      </c>
      <c r="S8" s="158" t="s">
        <v>265</v>
      </c>
      <c r="T8" s="364">
        <f>取引基本表!BD5</f>
        <v>8040</v>
      </c>
      <c r="U8" s="446">
        <f>雇用表!E5</f>
        <v>2250</v>
      </c>
      <c r="V8" s="447">
        <f>雇用表!E51</f>
        <v>920</v>
      </c>
      <c r="W8" s="412">
        <f>U8/T8</f>
        <v>0.27985074626865669</v>
      </c>
      <c r="X8" s="412">
        <f>V8/T8</f>
        <v>0.11442786069651742</v>
      </c>
      <c r="Z8" s="224" t="s">
        <v>264</v>
      </c>
      <c r="AA8" s="48" t="s">
        <v>265</v>
      </c>
      <c r="AB8" s="450">
        <f t="array" ref="AB8:AF47">TRANSPOSE(取引基本表!C46:AP50)</f>
        <v>963</v>
      </c>
      <c r="AC8" s="451">
        <v>1620</v>
      </c>
      <c r="AD8" s="451">
        <v>1285</v>
      </c>
      <c r="AE8" s="451">
        <v>320</v>
      </c>
      <c r="AF8" s="451">
        <v>-559</v>
      </c>
      <c r="AG8" s="367">
        <f t="array" ref="AG8:AG47">TRANSPOSE(取引基本表!C52:AP52)</f>
        <v>8040</v>
      </c>
      <c r="AH8" s="403">
        <f>SUM(AB8:AF8)/AG8</f>
        <v>0.4513681592039801</v>
      </c>
      <c r="AI8" s="414">
        <f>AB8/AG8</f>
        <v>0.11977611940298508</v>
      </c>
      <c r="AK8" s="224" t="s">
        <v>264</v>
      </c>
      <c r="AL8" s="158" t="s">
        <v>265</v>
      </c>
      <c r="AM8" s="382">
        <f>取引基本表!AR5</f>
        <v>13785</v>
      </c>
      <c r="AN8" s="406">
        <f t="shared" ref="AN8:AN47" si="6">AM8/AM$47</f>
        <v>1.0788748708637261E-2</v>
      </c>
      <c r="AP8" s="224" t="s">
        <v>264</v>
      </c>
      <c r="AQ8" s="158" t="s">
        <v>265</v>
      </c>
      <c r="AR8" s="385">
        <f>取引基本表!AX5</f>
        <v>45736</v>
      </c>
      <c r="AS8" s="386">
        <f>取引基本表!AY5</f>
        <v>4168</v>
      </c>
      <c r="AT8" s="386">
        <f>ABS(取引基本表!BB5)</f>
        <v>41864</v>
      </c>
      <c r="AU8" s="387">
        <f>AS8-AT8</f>
        <v>-37696</v>
      </c>
      <c r="AV8" s="410">
        <v>0.83011676085593211</v>
      </c>
      <c r="AW8" s="406">
        <v>0.16988323914406789</v>
      </c>
    </row>
    <row r="9" spans="1:49" x14ac:dyDescent="0.2">
      <c r="A9" s="225" t="s">
        <v>220</v>
      </c>
      <c r="B9" s="158" t="s">
        <v>266</v>
      </c>
      <c r="C9" s="404">
        <f t="shared" si="0"/>
        <v>0.31916038751345532</v>
      </c>
      <c r="D9" s="405">
        <f t="shared" si="1"/>
        <v>0.15336463223787167</v>
      </c>
      <c r="E9" s="405">
        <f t="shared" si="1"/>
        <v>8.7636932707355245E-2</v>
      </c>
      <c r="F9" s="405">
        <f t="shared" si="2"/>
        <v>0.67449139280125192</v>
      </c>
      <c r="G9" s="405">
        <f t="shared" si="2"/>
        <v>0.24726134585289514</v>
      </c>
      <c r="H9" s="406">
        <f t="shared" si="3"/>
        <v>5.7211282597126128E-4</v>
      </c>
      <c r="K9" s="225" t="s">
        <v>220</v>
      </c>
      <c r="L9" s="158" t="s">
        <v>266</v>
      </c>
      <c r="M9" s="382">
        <f>取引基本表!AX6</f>
        <v>1858</v>
      </c>
      <c r="N9" s="366">
        <f>ABS(取引基本表!BB6)</f>
        <v>1265</v>
      </c>
      <c r="O9" s="410">
        <f t="shared" si="4"/>
        <v>0.68083961248654468</v>
      </c>
      <c r="P9" s="406">
        <f t="shared" si="5"/>
        <v>0.31916038751345532</v>
      </c>
      <c r="R9" s="225" t="s">
        <v>220</v>
      </c>
      <c r="S9" s="158" t="s">
        <v>266</v>
      </c>
      <c r="T9" s="364">
        <f>取引基本表!BD6</f>
        <v>639</v>
      </c>
      <c r="U9" s="446">
        <f>雇用表!E6</f>
        <v>98</v>
      </c>
      <c r="V9" s="447">
        <f>雇用表!E52</f>
        <v>56</v>
      </c>
      <c r="W9" s="412">
        <f t="shared" ref="W9:W47" si="7">U9/T9</f>
        <v>0.15336463223787167</v>
      </c>
      <c r="X9" s="412">
        <f t="shared" ref="X9:X47" si="8">V9/T9</f>
        <v>8.7636932707355245E-2</v>
      </c>
      <c r="Z9" s="225" t="s">
        <v>220</v>
      </c>
      <c r="AA9" s="48" t="s">
        <v>266</v>
      </c>
      <c r="AB9" s="452">
        <v>158</v>
      </c>
      <c r="AC9" s="386">
        <v>245</v>
      </c>
      <c r="AD9" s="386">
        <v>38</v>
      </c>
      <c r="AE9" s="386">
        <v>15</v>
      </c>
      <c r="AF9" s="386">
        <v>-25</v>
      </c>
      <c r="AG9" s="368">
        <v>639</v>
      </c>
      <c r="AH9" s="406">
        <f t="shared" ref="AH9:AH41" si="9">SUM(AB9:AF9)/AG9</f>
        <v>0.67449139280125192</v>
      </c>
      <c r="AI9" s="410">
        <f t="shared" ref="AI9:AI41" si="10">AB9/AG9</f>
        <v>0.24726134585289514</v>
      </c>
      <c r="AK9" s="225" t="s">
        <v>220</v>
      </c>
      <c r="AL9" s="158" t="s">
        <v>266</v>
      </c>
      <c r="AM9" s="382">
        <f>取引基本表!AR6</f>
        <v>731</v>
      </c>
      <c r="AN9" s="406">
        <f t="shared" si="6"/>
        <v>5.7211282597126128E-4</v>
      </c>
      <c r="AP9" s="225" t="s">
        <v>220</v>
      </c>
      <c r="AQ9" s="158" t="s">
        <v>266</v>
      </c>
      <c r="AR9" s="385">
        <f>取引基本表!AX6</f>
        <v>1858</v>
      </c>
      <c r="AS9" s="386">
        <f>取引基本表!AY6</f>
        <v>46</v>
      </c>
      <c r="AT9" s="386">
        <f>ABS(取引基本表!BB6)</f>
        <v>1265</v>
      </c>
      <c r="AU9" s="387">
        <f t="shared" ref="AU9:AU47" si="11">AS9-AT9</f>
        <v>-1219</v>
      </c>
      <c r="AV9" s="410">
        <v>0.59023354564755837</v>
      </c>
      <c r="AW9" s="406">
        <v>0.40976645435244163</v>
      </c>
    </row>
    <row r="10" spans="1:49" x14ac:dyDescent="0.2">
      <c r="A10" s="225" t="s">
        <v>221</v>
      </c>
      <c r="B10" s="158" t="s">
        <v>267</v>
      </c>
      <c r="C10" s="404">
        <f t="shared" si="0"/>
        <v>0.62166360683519284</v>
      </c>
      <c r="D10" s="405">
        <f t="shared" si="1"/>
        <v>0.10375275938189846</v>
      </c>
      <c r="E10" s="405">
        <f t="shared" si="1"/>
        <v>7.5423105224429726E-3</v>
      </c>
      <c r="F10" s="405">
        <f t="shared" si="2"/>
        <v>0.51894775570272256</v>
      </c>
      <c r="G10" s="405">
        <f t="shared" si="2"/>
        <v>0.1793598233995585</v>
      </c>
      <c r="H10" s="406">
        <f t="shared" si="3"/>
        <v>1.0737876843126819E-3</v>
      </c>
      <c r="K10" s="225" t="s">
        <v>221</v>
      </c>
      <c r="L10" s="158" t="s">
        <v>267</v>
      </c>
      <c r="M10" s="382">
        <f>取引基本表!AX7</f>
        <v>7081</v>
      </c>
      <c r="N10" s="366">
        <f>ABS(取引基本表!BB7)</f>
        <v>2679</v>
      </c>
      <c r="O10" s="410">
        <f t="shared" si="4"/>
        <v>0.37833639316480722</v>
      </c>
      <c r="P10" s="406">
        <f t="shared" si="5"/>
        <v>0.62166360683519284</v>
      </c>
      <c r="R10" s="225" t="s">
        <v>221</v>
      </c>
      <c r="S10" s="158" t="s">
        <v>267</v>
      </c>
      <c r="T10" s="364">
        <f>取引基本表!BD7</f>
        <v>5436</v>
      </c>
      <c r="U10" s="446">
        <f>雇用表!E7</f>
        <v>564</v>
      </c>
      <c r="V10" s="447">
        <f>雇用表!E53</f>
        <v>41</v>
      </c>
      <c r="W10" s="412">
        <f t="shared" si="7"/>
        <v>0.10375275938189846</v>
      </c>
      <c r="X10" s="412">
        <f t="shared" si="8"/>
        <v>7.5423105224429726E-3</v>
      </c>
      <c r="Z10" s="225" t="s">
        <v>221</v>
      </c>
      <c r="AA10" s="48" t="s">
        <v>267</v>
      </c>
      <c r="AB10" s="452">
        <v>975</v>
      </c>
      <c r="AC10" s="386">
        <v>805</v>
      </c>
      <c r="AD10" s="386">
        <v>763</v>
      </c>
      <c r="AE10" s="386">
        <v>283</v>
      </c>
      <c r="AF10" s="386">
        <v>-5</v>
      </c>
      <c r="AG10" s="368">
        <v>5436</v>
      </c>
      <c r="AH10" s="406">
        <f t="shared" si="9"/>
        <v>0.51894775570272256</v>
      </c>
      <c r="AI10" s="410">
        <f t="shared" si="10"/>
        <v>0.1793598233995585</v>
      </c>
      <c r="AK10" s="225" t="s">
        <v>221</v>
      </c>
      <c r="AL10" s="158" t="s">
        <v>267</v>
      </c>
      <c r="AM10" s="382">
        <f>取引基本表!AR7</f>
        <v>1372</v>
      </c>
      <c r="AN10" s="406">
        <f t="shared" si="6"/>
        <v>1.0737876843126819E-3</v>
      </c>
      <c r="AP10" s="225" t="s">
        <v>221</v>
      </c>
      <c r="AQ10" s="158" t="s">
        <v>267</v>
      </c>
      <c r="AR10" s="385">
        <f>取引基本表!AX7</f>
        <v>7081</v>
      </c>
      <c r="AS10" s="386">
        <f>取引基本表!AY7</f>
        <v>1034</v>
      </c>
      <c r="AT10" s="386">
        <f>ABS(取引基本表!BB7)</f>
        <v>2679</v>
      </c>
      <c r="AU10" s="387">
        <f t="shared" si="11"/>
        <v>-1645</v>
      </c>
      <c r="AV10" s="410">
        <v>0.31992289294256238</v>
      </c>
      <c r="AW10" s="406">
        <v>0.68007710705743762</v>
      </c>
    </row>
    <row r="11" spans="1:49" x14ac:dyDescent="0.2">
      <c r="A11" s="225" t="s">
        <v>222</v>
      </c>
      <c r="B11" s="158" t="s">
        <v>27</v>
      </c>
      <c r="C11" s="404">
        <f t="shared" si="0"/>
        <v>1.1338376983330734E-2</v>
      </c>
      <c r="D11" s="405">
        <f t="shared" si="1"/>
        <v>2.8313109683559361E-2</v>
      </c>
      <c r="E11" s="405">
        <f t="shared" si="1"/>
        <v>1.8320247442303116E-2</v>
      </c>
      <c r="F11" s="405">
        <f t="shared" si="2"/>
        <v>0.55864858434451581</v>
      </c>
      <c r="G11" s="405">
        <f t="shared" si="2"/>
        <v>0.33809183916250296</v>
      </c>
      <c r="H11" s="406">
        <f t="shared" si="3"/>
        <v>-1.9566102119400181E-5</v>
      </c>
      <c r="K11" s="225" t="s">
        <v>222</v>
      </c>
      <c r="L11" s="158" t="s">
        <v>27</v>
      </c>
      <c r="M11" s="382">
        <f>取引基本表!AX8</f>
        <v>254181</v>
      </c>
      <c r="N11" s="366">
        <f>ABS(取引基本表!BB8)</f>
        <v>251299</v>
      </c>
      <c r="O11" s="410">
        <f t="shared" si="4"/>
        <v>0.98866162301666927</v>
      </c>
      <c r="P11" s="406">
        <f t="shared" si="5"/>
        <v>1.1338376983330734E-2</v>
      </c>
      <c r="R11" s="225" t="s">
        <v>222</v>
      </c>
      <c r="S11" s="158" t="s">
        <v>27</v>
      </c>
      <c r="T11" s="364">
        <f>取引基本表!BD8</f>
        <v>4203</v>
      </c>
      <c r="U11" s="446">
        <f>雇用表!E8</f>
        <v>119</v>
      </c>
      <c r="V11" s="447">
        <f>雇用表!E54</f>
        <v>77</v>
      </c>
      <c r="W11" s="412">
        <f t="shared" si="7"/>
        <v>2.8313109683559361E-2</v>
      </c>
      <c r="X11" s="412">
        <f t="shared" si="8"/>
        <v>1.8320247442303116E-2</v>
      </c>
      <c r="Z11" s="225" t="s">
        <v>222</v>
      </c>
      <c r="AA11" s="48" t="s">
        <v>27</v>
      </c>
      <c r="AB11" s="452">
        <v>1421</v>
      </c>
      <c r="AC11" s="386">
        <v>185</v>
      </c>
      <c r="AD11" s="386">
        <v>447</v>
      </c>
      <c r="AE11" s="386">
        <v>295</v>
      </c>
      <c r="AF11" s="386">
        <v>0</v>
      </c>
      <c r="AG11" s="368">
        <v>4203</v>
      </c>
      <c r="AH11" s="406">
        <f t="shared" si="9"/>
        <v>0.55864858434451581</v>
      </c>
      <c r="AI11" s="410">
        <f t="shared" si="10"/>
        <v>0.33809183916250296</v>
      </c>
      <c r="AK11" s="225" t="s">
        <v>222</v>
      </c>
      <c r="AL11" s="158" t="s">
        <v>27</v>
      </c>
      <c r="AM11" s="382">
        <f>取引基本表!AR8</f>
        <v>-25</v>
      </c>
      <c r="AN11" s="406">
        <f t="shared" si="6"/>
        <v>-1.9566102119400181E-5</v>
      </c>
      <c r="AP11" s="225" t="s">
        <v>222</v>
      </c>
      <c r="AQ11" s="158" t="s">
        <v>27</v>
      </c>
      <c r="AR11" s="385">
        <f>取引基本表!AX8</f>
        <v>254181</v>
      </c>
      <c r="AS11" s="386">
        <f>取引基本表!AY8</f>
        <v>1321</v>
      </c>
      <c r="AT11" s="386">
        <f>ABS(取引基本表!BB8)</f>
        <v>251299</v>
      </c>
      <c r="AU11" s="387">
        <f t="shared" si="11"/>
        <v>-249978</v>
      </c>
      <c r="AV11" s="410">
        <v>0.97885279843965589</v>
      </c>
      <c r="AW11" s="406">
        <v>2.1147201560344109E-2</v>
      </c>
    </row>
    <row r="12" spans="1:49" x14ac:dyDescent="0.2">
      <c r="A12" s="225" t="s">
        <v>223</v>
      </c>
      <c r="B12" s="158" t="s">
        <v>191</v>
      </c>
      <c r="C12" s="404">
        <f t="shared" si="0"/>
        <v>8.477574226152873E-2</v>
      </c>
      <c r="D12" s="405">
        <f t="shared" si="1"/>
        <v>4.8339896119018802E-2</v>
      </c>
      <c r="E12" s="405">
        <f t="shared" si="1"/>
        <v>5.0155515038227586E-2</v>
      </c>
      <c r="F12" s="405">
        <f t="shared" si="2"/>
        <v>0.34033278686012841</v>
      </c>
      <c r="G12" s="405">
        <f t="shared" si="2"/>
        <v>0.1365084958708076</v>
      </c>
      <c r="H12" s="406">
        <f t="shared" si="3"/>
        <v>8.9702751776602072E-2</v>
      </c>
      <c r="K12" s="225" t="s">
        <v>223</v>
      </c>
      <c r="L12" s="158" t="s">
        <v>191</v>
      </c>
      <c r="M12" s="382">
        <f>取引基本表!AX9</f>
        <v>182045</v>
      </c>
      <c r="N12" s="366">
        <f>ABS(取引基本表!BB9)</f>
        <v>166612</v>
      </c>
      <c r="O12" s="410">
        <f t="shared" si="4"/>
        <v>0.91522425773847127</v>
      </c>
      <c r="P12" s="406">
        <f t="shared" si="5"/>
        <v>8.477574226152873E-2</v>
      </c>
      <c r="R12" s="225" t="s">
        <v>223</v>
      </c>
      <c r="S12" s="158" t="s">
        <v>191</v>
      </c>
      <c r="T12" s="364">
        <f>取引基本表!BD9</f>
        <v>130534</v>
      </c>
      <c r="U12" s="446">
        <f>雇用表!E9</f>
        <v>6310</v>
      </c>
      <c r="V12" s="447">
        <f>雇用表!E55</f>
        <v>6547</v>
      </c>
      <c r="W12" s="412">
        <f t="shared" si="7"/>
        <v>4.8339896119018802E-2</v>
      </c>
      <c r="X12" s="412">
        <f t="shared" si="8"/>
        <v>5.0155515038227586E-2</v>
      </c>
      <c r="Z12" s="225" t="s">
        <v>223</v>
      </c>
      <c r="AA12" s="48" t="s">
        <v>191</v>
      </c>
      <c r="AB12" s="452">
        <v>17819</v>
      </c>
      <c r="AC12" s="386">
        <v>10708</v>
      </c>
      <c r="AD12" s="386">
        <v>7032</v>
      </c>
      <c r="AE12" s="386">
        <v>9340</v>
      </c>
      <c r="AF12" s="386">
        <v>-474</v>
      </c>
      <c r="AG12" s="368">
        <v>130534</v>
      </c>
      <c r="AH12" s="406">
        <f t="shared" si="9"/>
        <v>0.34033278686012841</v>
      </c>
      <c r="AI12" s="410">
        <f t="shared" si="10"/>
        <v>0.1365084958708076</v>
      </c>
      <c r="AK12" s="225" t="s">
        <v>223</v>
      </c>
      <c r="AL12" s="158" t="s">
        <v>191</v>
      </c>
      <c r="AM12" s="382">
        <f>取引基本表!AR9</f>
        <v>114615</v>
      </c>
      <c r="AN12" s="406">
        <f t="shared" si="6"/>
        <v>8.9702751776602072E-2</v>
      </c>
      <c r="AP12" s="225" t="s">
        <v>223</v>
      </c>
      <c r="AQ12" s="158" t="s">
        <v>191</v>
      </c>
      <c r="AR12" s="385">
        <f>取引基本表!AX9</f>
        <v>182045</v>
      </c>
      <c r="AS12" s="386">
        <f>取引基本表!AY9</f>
        <v>115101</v>
      </c>
      <c r="AT12" s="386">
        <f>ABS(取引基本表!BB9)</f>
        <v>166612</v>
      </c>
      <c r="AU12" s="387">
        <f t="shared" si="11"/>
        <v>-51511</v>
      </c>
      <c r="AV12" s="410">
        <v>0.73020703224841943</v>
      </c>
      <c r="AW12" s="406">
        <v>0.26979296775158057</v>
      </c>
    </row>
    <row r="13" spans="1:49" x14ac:dyDescent="0.2">
      <c r="A13" s="225" t="s">
        <v>224</v>
      </c>
      <c r="B13" s="158" t="s">
        <v>28</v>
      </c>
      <c r="C13" s="404">
        <f t="shared" si="0"/>
        <v>0</v>
      </c>
      <c r="D13" s="405">
        <f t="shared" si="1"/>
        <v>0.15429252782193958</v>
      </c>
      <c r="E13" s="405">
        <f t="shared" si="1"/>
        <v>0.15087440381558029</v>
      </c>
      <c r="F13" s="405">
        <f t="shared" si="2"/>
        <v>0.38322734499205086</v>
      </c>
      <c r="G13" s="405">
        <f t="shared" si="2"/>
        <v>0.24491255961844197</v>
      </c>
      <c r="H13" s="406">
        <f t="shared" si="3"/>
        <v>1.4239426478414675E-2</v>
      </c>
      <c r="K13" s="225" t="s">
        <v>224</v>
      </c>
      <c r="L13" s="158" t="s">
        <v>28</v>
      </c>
      <c r="M13" s="382">
        <f>取引基本表!AX10</f>
        <v>33632</v>
      </c>
      <c r="N13" s="366">
        <f>ABS(取引基本表!BB10)</f>
        <v>33632</v>
      </c>
      <c r="O13" s="410">
        <f t="shared" si="4"/>
        <v>1</v>
      </c>
      <c r="P13" s="406">
        <f t="shared" si="5"/>
        <v>0</v>
      </c>
      <c r="R13" s="225" t="s">
        <v>224</v>
      </c>
      <c r="S13" s="158" t="s">
        <v>28</v>
      </c>
      <c r="T13" s="364">
        <f>取引基本表!BD10</f>
        <v>12580</v>
      </c>
      <c r="U13" s="446">
        <f>雇用表!E10</f>
        <v>1941</v>
      </c>
      <c r="V13" s="447">
        <f>雇用表!E56</f>
        <v>1898</v>
      </c>
      <c r="W13" s="412">
        <f t="shared" si="7"/>
        <v>0.15429252782193958</v>
      </c>
      <c r="X13" s="412">
        <f t="shared" si="8"/>
        <v>0.15087440381558029</v>
      </c>
      <c r="Z13" s="225" t="s">
        <v>224</v>
      </c>
      <c r="AA13" s="48" t="s">
        <v>28</v>
      </c>
      <c r="AB13" s="452">
        <v>3081</v>
      </c>
      <c r="AC13" s="386">
        <v>-243</v>
      </c>
      <c r="AD13" s="386">
        <v>1427</v>
      </c>
      <c r="AE13" s="386">
        <v>556</v>
      </c>
      <c r="AF13" s="386">
        <v>0</v>
      </c>
      <c r="AG13" s="368">
        <v>12580</v>
      </c>
      <c r="AH13" s="406">
        <f t="shared" si="9"/>
        <v>0.38322734499205086</v>
      </c>
      <c r="AI13" s="410">
        <f t="shared" si="10"/>
        <v>0.24491255961844197</v>
      </c>
      <c r="AK13" s="225" t="s">
        <v>224</v>
      </c>
      <c r="AL13" s="158" t="s">
        <v>28</v>
      </c>
      <c r="AM13" s="382">
        <f>取引基本表!AR10</f>
        <v>18194</v>
      </c>
      <c r="AN13" s="406">
        <f t="shared" si="6"/>
        <v>1.4239426478414675E-2</v>
      </c>
      <c r="AP13" s="225" t="s">
        <v>224</v>
      </c>
      <c r="AQ13" s="158" t="s">
        <v>28</v>
      </c>
      <c r="AR13" s="385">
        <f>取引基本表!AX10</f>
        <v>33632</v>
      </c>
      <c r="AS13" s="386">
        <f>取引基本表!AY10</f>
        <v>12580</v>
      </c>
      <c r="AT13" s="386">
        <f>ABS(取引基本表!BB10)</f>
        <v>33632</v>
      </c>
      <c r="AU13" s="387">
        <f t="shared" si="11"/>
        <v>-21052</v>
      </c>
      <c r="AV13" s="410">
        <v>0.93315766467397665</v>
      </c>
      <c r="AW13" s="406">
        <v>6.684233532602335E-2</v>
      </c>
    </row>
    <row r="14" spans="1:49" x14ac:dyDescent="0.2">
      <c r="A14" s="225" t="s">
        <v>225</v>
      </c>
      <c r="B14" s="158" t="s">
        <v>268</v>
      </c>
      <c r="C14" s="404">
        <f t="shared" si="0"/>
        <v>0.10751143043762246</v>
      </c>
      <c r="D14" s="405">
        <f t="shared" si="1"/>
        <v>4.9606986899563318E-2</v>
      </c>
      <c r="E14" s="405">
        <f t="shared" si="1"/>
        <v>4.2823871906841338E-2</v>
      </c>
      <c r="F14" s="405">
        <f t="shared" si="2"/>
        <v>0.30163027656477437</v>
      </c>
      <c r="G14" s="405">
        <f t="shared" si="2"/>
        <v>0.16229985443959244</v>
      </c>
      <c r="H14" s="406">
        <f t="shared" si="3"/>
        <v>1.1512694487055067E-3</v>
      </c>
      <c r="K14" s="225" t="s">
        <v>225</v>
      </c>
      <c r="L14" s="158" t="s">
        <v>268</v>
      </c>
      <c r="M14" s="382">
        <f>取引基本表!AX11</f>
        <v>61240</v>
      </c>
      <c r="N14" s="366">
        <f>ABS(取引基本表!BB11)</f>
        <v>54656</v>
      </c>
      <c r="O14" s="410">
        <f t="shared" si="4"/>
        <v>0.89248856956237754</v>
      </c>
      <c r="P14" s="406">
        <f t="shared" si="5"/>
        <v>0.10751143043762246</v>
      </c>
      <c r="R14" s="225" t="s">
        <v>225</v>
      </c>
      <c r="S14" s="158" t="s">
        <v>268</v>
      </c>
      <c r="T14" s="364">
        <f>取引基本表!BD11</f>
        <v>34350</v>
      </c>
      <c r="U14" s="446">
        <f>雇用表!E11</f>
        <v>1704</v>
      </c>
      <c r="V14" s="447">
        <f>雇用表!E57</f>
        <v>1471</v>
      </c>
      <c r="W14" s="412">
        <f t="shared" si="7"/>
        <v>4.9606986899563318E-2</v>
      </c>
      <c r="X14" s="412">
        <f t="shared" si="8"/>
        <v>4.2823871906841338E-2</v>
      </c>
      <c r="Z14" s="225" t="s">
        <v>225</v>
      </c>
      <c r="AA14" s="48" t="s">
        <v>268</v>
      </c>
      <c r="AB14" s="452">
        <v>5575</v>
      </c>
      <c r="AC14" s="386">
        <v>2194</v>
      </c>
      <c r="AD14" s="386">
        <v>1766</v>
      </c>
      <c r="AE14" s="386">
        <v>826</v>
      </c>
      <c r="AF14" s="386">
        <v>0</v>
      </c>
      <c r="AG14" s="368">
        <v>34350</v>
      </c>
      <c r="AH14" s="406">
        <f t="shared" si="9"/>
        <v>0.30163027656477437</v>
      </c>
      <c r="AI14" s="410">
        <f t="shared" si="10"/>
        <v>0.16229985443959244</v>
      </c>
      <c r="AK14" s="225" t="s">
        <v>225</v>
      </c>
      <c r="AL14" s="158" t="s">
        <v>268</v>
      </c>
      <c r="AM14" s="382">
        <f>取引基本表!AR11</f>
        <v>1471</v>
      </c>
      <c r="AN14" s="406">
        <f t="shared" si="6"/>
        <v>1.1512694487055067E-3</v>
      </c>
      <c r="AP14" s="225" t="s">
        <v>225</v>
      </c>
      <c r="AQ14" s="158" t="s">
        <v>268</v>
      </c>
      <c r="AR14" s="385">
        <f>取引基本表!AX11</f>
        <v>61240</v>
      </c>
      <c r="AS14" s="386">
        <f>取引基本表!AY11</f>
        <v>27766</v>
      </c>
      <c r="AT14" s="386">
        <f>ABS(取引基本表!BB11)</f>
        <v>54656</v>
      </c>
      <c r="AU14" s="387">
        <f t="shared" si="11"/>
        <v>-26890</v>
      </c>
      <c r="AV14" s="410">
        <v>0.78289172072298208</v>
      </c>
      <c r="AW14" s="406">
        <v>0.21710827927701792</v>
      </c>
    </row>
    <row r="15" spans="1:49" x14ac:dyDescent="0.2">
      <c r="A15" s="225" t="s">
        <v>226</v>
      </c>
      <c r="B15" s="158" t="s">
        <v>29</v>
      </c>
      <c r="C15" s="404">
        <f t="shared" si="0"/>
        <v>0</v>
      </c>
      <c r="D15" s="405">
        <f t="shared" si="1"/>
        <v>1.6461521337800857E-2</v>
      </c>
      <c r="E15" s="405">
        <f t="shared" si="1"/>
        <v>1.4956994323480985E-2</v>
      </c>
      <c r="F15" s="405">
        <f t="shared" si="2"/>
        <v>0.30369184830376095</v>
      </c>
      <c r="G15" s="405">
        <f t="shared" si="2"/>
        <v>9.5606550833438886E-2</v>
      </c>
      <c r="H15" s="406">
        <f t="shared" si="3"/>
        <v>8.2240240428262841E-3</v>
      </c>
      <c r="K15" s="225" t="s">
        <v>226</v>
      </c>
      <c r="L15" s="158" t="s">
        <v>29</v>
      </c>
      <c r="M15" s="382">
        <f>取引基本表!AX12</f>
        <v>195600</v>
      </c>
      <c r="N15" s="366">
        <f>ABS(取引基本表!BB12)</f>
        <v>195600</v>
      </c>
      <c r="O15" s="410">
        <f t="shared" si="4"/>
        <v>1</v>
      </c>
      <c r="P15" s="406">
        <f t="shared" si="5"/>
        <v>0</v>
      </c>
      <c r="R15" s="225" t="s">
        <v>226</v>
      </c>
      <c r="S15" s="158" t="s">
        <v>29</v>
      </c>
      <c r="T15" s="364">
        <f>取引基本表!BD12</f>
        <v>260547</v>
      </c>
      <c r="U15" s="446">
        <f>雇用表!E12</f>
        <v>4289</v>
      </c>
      <c r="V15" s="447">
        <f>雇用表!E58</f>
        <v>3897</v>
      </c>
      <c r="W15" s="412">
        <f t="shared" si="7"/>
        <v>1.6461521337800857E-2</v>
      </c>
      <c r="X15" s="412">
        <f t="shared" si="8"/>
        <v>1.4956994323480985E-2</v>
      </c>
      <c r="Z15" s="225" t="s">
        <v>226</v>
      </c>
      <c r="AA15" s="48" t="s">
        <v>29</v>
      </c>
      <c r="AB15" s="452">
        <v>24910</v>
      </c>
      <c r="AC15" s="386">
        <v>15768</v>
      </c>
      <c r="AD15" s="386">
        <v>33351</v>
      </c>
      <c r="AE15" s="386">
        <v>5098</v>
      </c>
      <c r="AF15" s="386">
        <v>-1</v>
      </c>
      <c r="AG15" s="368">
        <v>260547</v>
      </c>
      <c r="AH15" s="406">
        <f t="shared" si="9"/>
        <v>0.30369184830376095</v>
      </c>
      <c r="AI15" s="410">
        <f t="shared" si="10"/>
        <v>9.5606550833438886E-2</v>
      </c>
      <c r="AK15" s="225" t="s">
        <v>226</v>
      </c>
      <c r="AL15" s="158" t="s">
        <v>29</v>
      </c>
      <c r="AM15" s="382">
        <f>取引基本表!AR12</f>
        <v>10508</v>
      </c>
      <c r="AN15" s="406">
        <f t="shared" si="6"/>
        <v>8.2240240428262841E-3</v>
      </c>
      <c r="AP15" s="225" t="s">
        <v>226</v>
      </c>
      <c r="AQ15" s="158" t="s">
        <v>29</v>
      </c>
      <c r="AR15" s="385">
        <f>取引基本表!AX12</f>
        <v>195600</v>
      </c>
      <c r="AS15" s="386">
        <f>取引基本表!AY12</f>
        <v>260547</v>
      </c>
      <c r="AT15" s="386">
        <f>ABS(取引基本表!BB12)</f>
        <v>195600</v>
      </c>
      <c r="AU15" s="387">
        <f t="shared" si="11"/>
        <v>64947</v>
      </c>
      <c r="AV15" s="410">
        <v>0.8222762164835401</v>
      </c>
      <c r="AW15" s="406">
        <v>0.1777237835164599</v>
      </c>
    </row>
    <row r="16" spans="1:49" x14ac:dyDescent="0.2">
      <c r="A16" s="225" t="s">
        <v>227</v>
      </c>
      <c r="B16" s="158" t="s">
        <v>30</v>
      </c>
      <c r="C16" s="404">
        <f t="shared" si="0"/>
        <v>7.3204631810756426E-2</v>
      </c>
      <c r="D16" s="405">
        <f t="shared" si="1"/>
        <v>4.6366124797497348E-3</v>
      </c>
      <c r="E16" s="405">
        <f t="shared" si="1"/>
        <v>3.9662588682196527E-3</v>
      </c>
      <c r="F16" s="405">
        <f t="shared" si="2"/>
        <v>0.2888106809675437</v>
      </c>
      <c r="G16" s="405">
        <f t="shared" si="2"/>
        <v>3.3405954974582423E-2</v>
      </c>
      <c r="H16" s="406">
        <f t="shared" si="3"/>
        <v>1.6620229784303289E-2</v>
      </c>
      <c r="K16" s="225" t="s">
        <v>227</v>
      </c>
      <c r="L16" s="158" t="s">
        <v>30</v>
      </c>
      <c r="M16" s="382">
        <f>取引基本表!AX13</f>
        <v>110799</v>
      </c>
      <c r="N16" s="366">
        <f>ABS(取引基本表!BB13)</f>
        <v>102688</v>
      </c>
      <c r="O16" s="410">
        <f t="shared" si="4"/>
        <v>0.92679536818924357</v>
      </c>
      <c r="P16" s="406">
        <f t="shared" si="5"/>
        <v>7.3204631810756426E-2</v>
      </c>
      <c r="R16" s="225" t="s">
        <v>227</v>
      </c>
      <c r="S16" s="158" t="s">
        <v>30</v>
      </c>
      <c r="T16" s="364">
        <f>取引基本表!BD13</f>
        <v>17901</v>
      </c>
      <c r="U16" s="446">
        <f>雇用表!E13</f>
        <v>83</v>
      </c>
      <c r="V16" s="447">
        <f>雇用表!E59</f>
        <v>71</v>
      </c>
      <c r="W16" s="412">
        <f t="shared" si="7"/>
        <v>4.6366124797497348E-3</v>
      </c>
      <c r="X16" s="412">
        <f t="shared" si="8"/>
        <v>3.9662588682196527E-3</v>
      </c>
      <c r="Z16" s="225" t="s">
        <v>227</v>
      </c>
      <c r="AA16" s="48" t="s">
        <v>30</v>
      </c>
      <c r="AB16" s="452">
        <v>598</v>
      </c>
      <c r="AC16" s="386">
        <v>495</v>
      </c>
      <c r="AD16" s="386">
        <v>1678</v>
      </c>
      <c r="AE16" s="386">
        <v>2438</v>
      </c>
      <c r="AF16" s="386">
        <v>-39</v>
      </c>
      <c r="AG16" s="368">
        <v>17901</v>
      </c>
      <c r="AH16" s="406">
        <f t="shared" si="9"/>
        <v>0.2888106809675437</v>
      </c>
      <c r="AI16" s="410">
        <f t="shared" si="10"/>
        <v>3.3405954974582423E-2</v>
      </c>
      <c r="AK16" s="225" t="s">
        <v>227</v>
      </c>
      <c r="AL16" s="158" t="s">
        <v>30</v>
      </c>
      <c r="AM16" s="382">
        <f>取引基本表!AR13</f>
        <v>21236</v>
      </c>
      <c r="AN16" s="406">
        <f t="shared" si="6"/>
        <v>1.6620229784303289E-2</v>
      </c>
      <c r="AP16" s="225" t="s">
        <v>227</v>
      </c>
      <c r="AQ16" s="158" t="s">
        <v>30</v>
      </c>
      <c r="AR16" s="385">
        <f>取引基本表!AX13</f>
        <v>110799</v>
      </c>
      <c r="AS16" s="386">
        <f>取引基本表!AY13</f>
        <v>9790</v>
      </c>
      <c r="AT16" s="386">
        <f>ABS(取引基本表!BB13)</f>
        <v>102688</v>
      </c>
      <c r="AU16" s="387">
        <f t="shared" si="11"/>
        <v>-92898</v>
      </c>
      <c r="AV16" s="410">
        <v>0.87631747448336361</v>
      </c>
      <c r="AW16" s="406">
        <v>0.12368252551663639</v>
      </c>
    </row>
    <row r="17" spans="1:49" x14ac:dyDescent="0.2">
      <c r="A17" s="225" t="s">
        <v>2</v>
      </c>
      <c r="B17" s="158" t="s">
        <v>375</v>
      </c>
      <c r="C17" s="404">
        <f t="shared" si="0"/>
        <v>9.4677137870855188E-2</v>
      </c>
      <c r="D17" s="405">
        <f t="shared" si="1"/>
        <v>4.0948153744451793E-2</v>
      </c>
      <c r="E17" s="405">
        <f t="shared" si="1"/>
        <v>3.8719425819246388E-2</v>
      </c>
      <c r="F17" s="405">
        <f t="shared" si="2"/>
        <v>0.35642648030975543</v>
      </c>
      <c r="G17" s="405">
        <f t="shared" si="2"/>
        <v>0.22277835489659081</v>
      </c>
      <c r="H17" s="406">
        <f t="shared" si="3"/>
        <v>2.9857871834204678E-3</v>
      </c>
      <c r="K17" s="225" t="s">
        <v>2</v>
      </c>
      <c r="L17" s="158" t="s">
        <v>375</v>
      </c>
      <c r="M17" s="382">
        <f>取引基本表!AX14</f>
        <v>68760</v>
      </c>
      <c r="N17" s="366">
        <f>ABS(取引基本表!BB14)</f>
        <v>62250</v>
      </c>
      <c r="O17" s="410">
        <f t="shared" si="4"/>
        <v>0.90532286212914481</v>
      </c>
      <c r="P17" s="406">
        <f t="shared" si="5"/>
        <v>9.4677137870855188E-2</v>
      </c>
      <c r="R17" s="225" t="s">
        <v>2</v>
      </c>
      <c r="S17" s="158" t="s">
        <v>375</v>
      </c>
      <c r="T17" s="364">
        <f>取引基本表!BD14</f>
        <v>52945</v>
      </c>
      <c r="U17" s="446">
        <f>雇用表!E14</f>
        <v>2168</v>
      </c>
      <c r="V17" s="447">
        <f>雇用表!E60</f>
        <v>2050</v>
      </c>
      <c r="W17" s="412">
        <f t="shared" si="7"/>
        <v>4.0948153744451793E-2</v>
      </c>
      <c r="X17" s="412">
        <f t="shared" si="8"/>
        <v>3.8719425819246388E-2</v>
      </c>
      <c r="Z17" s="225" t="s">
        <v>2</v>
      </c>
      <c r="AA17" s="48" t="s">
        <v>375</v>
      </c>
      <c r="AB17" s="452">
        <v>11795</v>
      </c>
      <c r="AC17" s="386">
        <v>196</v>
      </c>
      <c r="AD17" s="386">
        <v>5049</v>
      </c>
      <c r="AE17" s="386">
        <v>1831</v>
      </c>
      <c r="AF17" s="386">
        <v>0</v>
      </c>
      <c r="AG17" s="368">
        <v>52945</v>
      </c>
      <c r="AH17" s="406">
        <f t="shared" si="9"/>
        <v>0.35642648030975543</v>
      </c>
      <c r="AI17" s="410">
        <f t="shared" si="10"/>
        <v>0.22277835489659081</v>
      </c>
      <c r="AK17" s="225" t="s">
        <v>2</v>
      </c>
      <c r="AL17" s="158" t="s">
        <v>375</v>
      </c>
      <c r="AM17" s="382">
        <f>取引基本表!AR14</f>
        <v>3815</v>
      </c>
      <c r="AN17" s="406">
        <f t="shared" si="6"/>
        <v>2.9857871834204678E-3</v>
      </c>
      <c r="AP17" s="225" t="s">
        <v>2</v>
      </c>
      <c r="AQ17" s="158" t="s">
        <v>365</v>
      </c>
      <c r="AR17" s="385">
        <f>取引基本表!AX14</f>
        <v>68760</v>
      </c>
      <c r="AS17" s="386">
        <f>取引基本表!AY14</f>
        <v>46435</v>
      </c>
      <c r="AT17" s="386">
        <f>ABS(取引基本表!BB14)</f>
        <v>62250</v>
      </c>
      <c r="AU17" s="387">
        <f t="shared" si="11"/>
        <v>-15815</v>
      </c>
      <c r="AV17" s="410">
        <v>0.80716043298169571</v>
      </c>
      <c r="AW17" s="406">
        <v>0.19283956701830429</v>
      </c>
    </row>
    <row r="18" spans="1:49" x14ac:dyDescent="0.2">
      <c r="A18" s="225" t="s">
        <v>3</v>
      </c>
      <c r="B18" s="158" t="s">
        <v>31</v>
      </c>
      <c r="C18" s="404">
        <f t="shared" si="0"/>
        <v>9.0734209682590605E-2</v>
      </c>
      <c r="D18" s="405">
        <f t="shared" si="1"/>
        <v>6.0775359502526237E-2</v>
      </c>
      <c r="E18" s="405">
        <f t="shared" si="1"/>
        <v>6.0046638165565484E-2</v>
      </c>
      <c r="F18" s="405">
        <f t="shared" si="2"/>
        <v>0.45924018655266224</v>
      </c>
      <c r="G18" s="405">
        <f t="shared" si="2"/>
        <v>0.21565293431791682</v>
      </c>
      <c r="H18" s="406">
        <f t="shared" si="3"/>
        <v>4.3984597564411608E-4</v>
      </c>
      <c r="K18" s="225" t="s">
        <v>3</v>
      </c>
      <c r="L18" s="158" t="s">
        <v>31</v>
      </c>
      <c r="M18" s="382">
        <f>取引基本表!AX15</f>
        <v>37428</v>
      </c>
      <c r="N18" s="366">
        <f>ABS(取引基本表!BB15)</f>
        <v>34032</v>
      </c>
      <c r="O18" s="410">
        <f t="shared" si="4"/>
        <v>0.90926579031740939</v>
      </c>
      <c r="P18" s="406">
        <f t="shared" si="5"/>
        <v>9.0734209682590605E-2</v>
      </c>
      <c r="R18" s="225" t="s">
        <v>3</v>
      </c>
      <c r="S18" s="158" t="s">
        <v>31</v>
      </c>
      <c r="T18" s="364">
        <f>取引基本表!BD15</f>
        <v>20584</v>
      </c>
      <c r="U18" s="446">
        <f>雇用表!E15</f>
        <v>1251</v>
      </c>
      <c r="V18" s="447">
        <f>雇用表!E61</f>
        <v>1236</v>
      </c>
      <c r="W18" s="412">
        <f t="shared" si="7"/>
        <v>6.0775359502526237E-2</v>
      </c>
      <c r="X18" s="412">
        <f t="shared" si="8"/>
        <v>6.0046638165565484E-2</v>
      </c>
      <c r="Z18" s="225" t="s">
        <v>3</v>
      </c>
      <c r="AA18" s="48" t="s">
        <v>31</v>
      </c>
      <c r="AB18" s="452">
        <v>4439</v>
      </c>
      <c r="AC18" s="386">
        <v>1987</v>
      </c>
      <c r="AD18" s="386">
        <v>2390</v>
      </c>
      <c r="AE18" s="386">
        <v>637</v>
      </c>
      <c r="AF18" s="386">
        <v>0</v>
      </c>
      <c r="AG18" s="368">
        <v>20584</v>
      </c>
      <c r="AH18" s="406">
        <f t="shared" si="9"/>
        <v>0.45924018655266224</v>
      </c>
      <c r="AI18" s="410">
        <f t="shared" si="10"/>
        <v>0.21565293431791682</v>
      </c>
      <c r="AK18" s="225" t="s">
        <v>3</v>
      </c>
      <c r="AL18" s="158" t="s">
        <v>31</v>
      </c>
      <c r="AM18" s="382">
        <f>取引基本表!AR15</f>
        <v>562</v>
      </c>
      <c r="AN18" s="406">
        <f t="shared" si="6"/>
        <v>4.3984597564411608E-4</v>
      </c>
      <c r="AP18" s="225" t="s">
        <v>3</v>
      </c>
      <c r="AQ18" s="158" t="s">
        <v>31</v>
      </c>
      <c r="AR18" s="385">
        <f>取引基本表!AX15</f>
        <v>37428</v>
      </c>
      <c r="AS18" s="386">
        <f>取引基本表!AY15</f>
        <v>17188</v>
      </c>
      <c r="AT18" s="386">
        <f>ABS(取引基本表!BB15)</f>
        <v>34032</v>
      </c>
      <c r="AU18" s="387">
        <f t="shared" si="11"/>
        <v>-16844</v>
      </c>
      <c r="AV18" s="410">
        <v>0.69369460950567885</v>
      </c>
      <c r="AW18" s="406">
        <v>0.30630539049432115</v>
      </c>
    </row>
    <row r="19" spans="1:49" x14ac:dyDescent="0.2">
      <c r="A19" s="225" t="s">
        <v>4</v>
      </c>
      <c r="B19" s="158" t="s">
        <v>32</v>
      </c>
      <c r="C19" s="404">
        <f t="shared" si="0"/>
        <v>0.38367313932924796</v>
      </c>
      <c r="D19" s="405">
        <f t="shared" si="1"/>
        <v>6.7037511004807461E-3</v>
      </c>
      <c r="E19" s="405">
        <f t="shared" si="1"/>
        <v>7.5624105778571375E-3</v>
      </c>
      <c r="F19" s="405">
        <f t="shared" si="2"/>
        <v>0.24005843022564122</v>
      </c>
      <c r="G19" s="405">
        <f t="shared" si="2"/>
        <v>5.766363928853338E-2</v>
      </c>
      <c r="H19" s="406">
        <f t="shared" si="3"/>
        <v>-1.1191810412296904E-4</v>
      </c>
      <c r="K19" s="225" t="s">
        <v>4</v>
      </c>
      <c r="L19" s="158" t="s">
        <v>32</v>
      </c>
      <c r="M19" s="382">
        <f>取引基本表!AX16</f>
        <v>568854</v>
      </c>
      <c r="N19" s="366">
        <f>ABS(取引基本表!BB16)</f>
        <v>350600</v>
      </c>
      <c r="O19" s="410">
        <f t="shared" si="4"/>
        <v>0.61632686067075204</v>
      </c>
      <c r="P19" s="406">
        <f t="shared" si="5"/>
        <v>0.38367313932924796</v>
      </c>
      <c r="R19" s="225" t="s">
        <v>4</v>
      </c>
      <c r="S19" s="158" t="s">
        <v>32</v>
      </c>
      <c r="T19" s="364">
        <f>取引基本表!BD16</f>
        <v>966623</v>
      </c>
      <c r="U19" s="446">
        <f>雇用表!E16</f>
        <v>6480</v>
      </c>
      <c r="V19" s="447">
        <f>雇用表!E62</f>
        <v>7310</v>
      </c>
      <c r="W19" s="412">
        <f t="shared" si="7"/>
        <v>6.7037511004807461E-3</v>
      </c>
      <c r="X19" s="412">
        <f t="shared" si="8"/>
        <v>7.5624105778571375E-3</v>
      </c>
      <c r="Z19" s="225" t="s">
        <v>4</v>
      </c>
      <c r="AA19" s="48" t="s">
        <v>32</v>
      </c>
      <c r="AB19" s="452">
        <v>55739</v>
      </c>
      <c r="AC19" s="386">
        <v>106118</v>
      </c>
      <c r="AD19" s="386">
        <v>53224</v>
      </c>
      <c r="AE19" s="386">
        <v>16967</v>
      </c>
      <c r="AF19" s="386">
        <v>-2</v>
      </c>
      <c r="AG19" s="368">
        <v>966623</v>
      </c>
      <c r="AH19" s="406">
        <f t="shared" si="9"/>
        <v>0.24005843022564122</v>
      </c>
      <c r="AI19" s="410">
        <f t="shared" si="10"/>
        <v>5.766363928853338E-2</v>
      </c>
      <c r="AK19" s="225" t="s">
        <v>4</v>
      </c>
      <c r="AL19" s="158" t="s">
        <v>32</v>
      </c>
      <c r="AM19" s="382">
        <f>取引基本表!AR16</f>
        <v>-143</v>
      </c>
      <c r="AN19" s="406">
        <f t="shared" si="6"/>
        <v>-1.1191810412296904E-4</v>
      </c>
      <c r="AP19" s="225" t="s">
        <v>4</v>
      </c>
      <c r="AQ19" s="158" t="s">
        <v>32</v>
      </c>
      <c r="AR19" s="385">
        <f>取引基本表!AX16</f>
        <v>568854</v>
      </c>
      <c r="AS19" s="386">
        <f>取引基本表!AY16</f>
        <v>748369</v>
      </c>
      <c r="AT19" s="386">
        <f>ABS(取引基本表!BB16)</f>
        <v>350600</v>
      </c>
      <c r="AU19" s="387">
        <f t="shared" si="11"/>
        <v>397769</v>
      </c>
      <c r="AV19" s="410">
        <v>0.63033685044372512</v>
      </c>
      <c r="AW19" s="406">
        <v>0.36966314955627488</v>
      </c>
    </row>
    <row r="20" spans="1:49" x14ac:dyDescent="0.2">
      <c r="A20" s="225" t="s">
        <v>5</v>
      </c>
      <c r="B20" s="158" t="s">
        <v>33</v>
      </c>
      <c r="C20" s="404">
        <f t="shared" si="0"/>
        <v>5.6760594962254274E-2</v>
      </c>
      <c r="D20" s="405">
        <f t="shared" si="1"/>
        <v>3.7583746391415651E-2</v>
      </c>
      <c r="E20" s="405">
        <f t="shared" si="1"/>
        <v>4.0089329484176699E-2</v>
      </c>
      <c r="F20" s="405">
        <f t="shared" si="2"/>
        <v>0.22277901846505802</v>
      </c>
      <c r="G20" s="405">
        <f t="shared" si="2"/>
        <v>0.10000544691976687</v>
      </c>
      <c r="H20" s="406">
        <f t="shared" si="3"/>
        <v>5.4785085934320511E-4</v>
      </c>
      <c r="K20" s="225" t="s">
        <v>5</v>
      </c>
      <c r="L20" s="158" t="s">
        <v>33</v>
      </c>
      <c r="M20" s="382">
        <f>取引基本表!AX17</f>
        <v>66895</v>
      </c>
      <c r="N20" s="366">
        <f>ABS(取引基本表!BB17)</f>
        <v>63098</v>
      </c>
      <c r="O20" s="410">
        <f t="shared" si="4"/>
        <v>0.94323940503774573</v>
      </c>
      <c r="P20" s="406">
        <f t="shared" si="5"/>
        <v>5.6760594962254274E-2</v>
      </c>
      <c r="R20" s="225" t="s">
        <v>5</v>
      </c>
      <c r="S20" s="158" t="s">
        <v>33</v>
      </c>
      <c r="T20" s="364">
        <f>取引基本表!BD17</f>
        <v>18359</v>
      </c>
      <c r="U20" s="446">
        <f>雇用表!E17</f>
        <v>690</v>
      </c>
      <c r="V20" s="447">
        <f>雇用表!E63</f>
        <v>736</v>
      </c>
      <c r="W20" s="412">
        <f t="shared" si="7"/>
        <v>3.7583746391415651E-2</v>
      </c>
      <c r="X20" s="412">
        <f t="shared" si="8"/>
        <v>4.0089329484176699E-2</v>
      </c>
      <c r="Z20" s="225" t="s">
        <v>5</v>
      </c>
      <c r="AA20" s="48" t="s">
        <v>33</v>
      </c>
      <c r="AB20" s="452">
        <v>1836</v>
      </c>
      <c r="AC20" s="386">
        <v>1570</v>
      </c>
      <c r="AD20" s="386">
        <v>550</v>
      </c>
      <c r="AE20" s="386">
        <v>134</v>
      </c>
      <c r="AF20" s="386">
        <v>0</v>
      </c>
      <c r="AG20" s="368">
        <v>18359</v>
      </c>
      <c r="AH20" s="406">
        <f t="shared" si="9"/>
        <v>0.22277901846505802</v>
      </c>
      <c r="AI20" s="410">
        <f t="shared" si="10"/>
        <v>0.10000544691976687</v>
      </c>
      <c r="AK20" s="225" t="s">
        <v>5</v>
      </c>
      <c r="AL20" s="158" t="s">
        <v>33</v>
      </c>
      <c r="AM20" s="382">
        <f>取引基本表!AR17</f>
        <v>700</v>
      </c>
      <c r="AN20" s="406">
        <f t="shared" si="6"/>
        <v>5.4785085934320511E-4</v>
      </c>
      <c r="AP20" s="225" t="s">
        <v>5</v>
      </c>
      <c r="AQ20" s="158" t="s">
        <v>33</v>
      </c>
      <c r="AR20" s="385">
        <f>取引基本表!AX17</f>
        <v>66895</v>
      </c>
      <c r="AS20" s="386">
        <f>取引基本表!AY17</f>
        <v>14562</v>
      </c>
      <c r="AT20" s="386">
        <f>ABS(取引基本表!BB17)</f>
        <v>63098</v>
      </c>
      <c r="AU20" s="387">
        <f t="shared" si="11"/>
        <v>-48536</v>
      </c>
      <c r="AV20" s="410">
        <v>0.88159848319713086</v>
      </c>
      <c r="AW20" s="406">
        <v>0.11840151680286914</v>
      </c>
    </row>
    <row r="21" spans="1:49" x14ac:dyDescent="0.2">
      <c r="A21" s="225" t="s">
        <v>6</v>
      </c>
      <c r="B21" s="158" t="s">
        <v>34</v>
      </c>
      <c r="C21" s="404">
        <f t="shared" si="0"/>
        <v>0.13737850556345566</v>
      </c>
      <c r="D21" s="405">
        <f t="shared" si="1"/>
        <v>6.1084469609429162E-2</v>
      </c>
      <c r="E21" s="405">
        <f t="shared" si="1"/>
        <v>5.0829096371620058E-2</v>
      </c>
      <c r="F21" s="405">
        <f t="shared" si="2"/>
        <v>0.4258002079963023</v>
      </c>
      <c r="G21" s="405">
        <f t="shared" si="2"/>
        <v>0.2851571527617287</v>
      </c>
      <c r="H21" s="406">
        <f t="shared" si="3"/>
        <v>9.156935791879285E-4</v>
      </c>
      <c r="K21" s="225" t="s">
        <v>6</v>
      </c>
      <c r="L21" s="158" t="s">
        <v>34</v>
      </c>
      <c r="M21" s="382">
        <f>取引基本表!AX18</f>
        <v>68213</v>
      </c>
      <c r="N21" s="366">
        <f>ABS(取引基本表!BB18)</f>
        <v>58842</v>
      </c>
      <c r="O21" s="410">
        <f t="shared" si="4"/>
        <v>0.86262149443654434</v>
      </c>
      <c r="P21" s="406">
        <f t="shared" si="5"/>
        <v>0.13737850556345566</v>
      </c>
      <c r="R21" s="225" t="s">
        <v>6</v>
      </c>
      <c r="S21" s="158" t="s">
        <v>34</v>
      </c>
      <c r="T21" s="364">
        <f>取引基本表!BD18</f>
        <v>69232</v>
      </c>
      <c r="U21" s="446">
        <f>雇用表!E18</f>
        <v>4229</v>
      </c>
      <c r="V21" s="447">
        <f>雇用表!E64</f>
        <v>3519</v>
      </c>
      <c r="W21" s="412">
        <f t="shared" si="7"/>
        <v>6.1084469609429162E-2</v>
      </c>
      <c r="X21" s="412">
        <f t="shared" si="8"/>
        <v>5.0829096371620058E-2</v>
      </c>
      <c r="Z21" s="225" t="s">
        <v>6</v>
      </c>
      <c r="AA21" s="48" t="s">
        <v>34</v>
      </c>
      <c r="AB21" s="452">
        <v>19742</v>
      </c>
      <c r="AC21" s="386">
        <v>2061</v>
      </c>
      <c r="AD21" s="386">
        <v>5765</v>
      </c>
      <c r="AE21" s="386">
        <v>1912</v>
      </c>
      <c r="AF21" s="386">
        <v>-1</v>
      </c>
      <c r="AG21" s="368">
        <v>69232</v>
      </c>
      <c r="AH21" s="406">
        <f t="shared" si="9"/>
        <v>0.4258002079963023</v>
      </c>
      <c r="AI21" s="410">
        <f t="shared" si="10"/>
        <v>0.2851571527617287</v>
      </c>
      <c r="AK21" s="225" t="s">
        <v>6</v>
      </c>
      <c r="AL21" s="158" t="s">
        <v>34</v>
      </c>
      <c r="AM21" s="382">
        <f>取引基本表!AR18</f>
        <v>1170</v>
      </c>
      <c r="AN21" s="406">
        <f t="shared" si="6"/>
        <v>9.156935791879285E-4</v>
      </c>
      <c r="AP21" s="225" t="s">
        <v>6</v>
      </c>
      <c r="AQ21" s="158" t="s">
        <v>34</v>
      </c>
      <c r="AR21" s="385">
        <f>取引基本表!AX18</f>
        <v>68213</v>
      </c>
      <c r="AS21" s="386">
        <f>取引基本表!AY18</f>
        <v>59861</v>
      </c>
      <c r="AT21" s="386">
        <f>ABS(取引基本表!BB18)</f>
        <v>58842</v>
      </c>
      <c r="AU21" s="387">
        <f t="shared" si="11"/>
        <v>1019</v>
      </c>
      <c r="AV21" s="410">
        <v>0.73741787363403832</v>
      </c>
      <c r="AW21" s="406">
        <v>0.26258212636596168</v>
      </c>
    </row>
    <row r="22" spans="1:49" x14ac:dyDescent="0.2">
      <c r="A22" s="225" t="s">
        <v>7</v>
      </c>
      <c r="B22" s="158" t="s">
        <v>269</v>
      </c>
      <c r="C22" s="404">
        <f t="shared" si="0"/>
        <v>5.5142937219730959E-2</v>
      </c>
      <c r="D22" s="405">
        <f t="shared" si="1"/>
        <v>7.2826626924987578E-2</v>
      </c>
      <c r="E22" s="405">
        <f t="shared" si="1"/>
        <v>7.2131147540983612E-2</v>
      </c>
      <c r="F22" s="405">
        <f t="shared" si="2"/>
        <v>0.4128663686040735</v>
      </c>
      <c r="G22" s="405">
        <f t="shared" si="2"/>
        <v>0.19463487332339791</v>
      </c>
      <c r="H22" s="406">
        <f t="shared" si="3"/>
        <v>4.3045424662680399E-5</v>
      </c>
      <c r="K22" s="225" t="s">
        <v>7</v>
      </c>
      <c r="L22" s="158" t="s">
        <v>269</v>
      </c>
      <c r="M22" s="382">
        <f>取引基本表!AX19</f>
        <v>28544</v>
      </c>
      <c r="N22" s="366">
        <f>ABS(取引基本表!BB19)</f>
        <v>26970</v>
      </c>
      <c r="O22" s="410">
        <f t="shared" si="4"/>
        <v>0.94485706278026904</v>
      </c>
      <c r="P22" s="406">
        <f t="shared" si="5"/>
        <v>5.5142937219730959E-2</v>
      </c>
      <c r="R22" s="225" t="s">
        <v>7</v>
      </c>
      <c r="S22" s="158" t="s">
        <v>269</v>
      </c>
      <c r="T22" s="364">
        <f>取引基本表!BD19</f>
        <v>40260</v>
      </c>
      <c r="U22" s="446">
        <f>雇用表!E19</f>
        <v>2932</v>
      </c>
      <c r="V22" s="447">
        <f>雇用表!E65</f>
        <v>2904</v>
      </c>
      <c r="W22" s="412">
        <f t="shared" si="7"/>
        <v>7.2826626924987578E-2</v>
      </c>
      <c r="X22" s="412">
        <f t="shared" si="8"/>
        <v>7.2131147540983612E-2</v>
      </c>
      <c r="Z22" s="225" t="s">
        <v>7</v>
      </c>
      <c r="AA22" s="48" t="s">
        <v>269</v>
      </c>
      <c r="AB22" s="452">
        <v>7836</v>
      </c>
      <c r="AC22" s="386">
        <v>4287</v>
      </c>
      <c r="AD22" s="386">
        <v>4238</v>
      </c>
      <c r="AE22" s="386">
        <v>261</v>
      </c>
      <c r="AF22" s="386">
        <v>0</v>
      </c>
      <c r="AG22" s="368">
        <v>40260</v>
      </c>
      <c r="AH22" s="406">
        <f t="shared" si="9"/>
        <v>0.4128663686040735</v>
      </c>
      <c r="AI22" s="410">
        <f t="shared" si="10"/>
        <v>0.19463487332339791</v>
      </c>
      <c r="AK22" s="225" t="s">
        <v>7</v>
      </c>
      <c r="AL22" s="158" t="s">
        <v>269</v>
      </c>
      <c r="AM22" s="382">
        <f>取引基本表!AR19</f>
        <v>55</v>
      </c>
      <c r="AN22" s="406">
        <f t="shared" si="6"/>
        <v>4.3045424662680399E-5</v>
      </c>
      <c r="AP22" s="225" t="s">
        <v>7</v>
      </c>
      <c r="AQ22" s="158" t="s">
        <v>269</v>
      </c>
      <c r="AR22" s="385">
        <f>取引基本表!AX19</f>
        <v>28544</v>
      </c>
      <c r="AS22" s="386">
        <f>取引基本表!AY19</f>
        <v>38686</v>
      </c>
      <c r="AT22" s="386">
        <f>ABS(取引基本表!BB19)</f>
        <v>26970</v>
      </c>
      <c r="AU22" s="387">
        <f t="shared" si="11"/>
        <v>11716</v>
      </c>
      <c r="AV22" s="410">
        <v>0.80743251432126495</v>
      </c>
      <c r="AW22" s="406">
        <v>0.19256748567873505</v>
      </c>
    </row>
    <row r="23" spans="1:49" x14ac:dyDescent="0.2">
      <c r="A23" s="225" t="s">
        <v>8</v>
      </c>
      <c r="B23" s="158" t="s">
        <v>270</v>
      </c>
      <c r="C23" s="404">
        <f t="shared" si="0"/>
        <v>0</v>
      </c>
      <c r="D23" s="405">
        <f t="shared" si="1"/>
        <v>5.3117652058131959E-2</v>
      </c>
      <c r="E23" s="405">
        <f t="shared" si="1"/>
        <v>4.7820051559534262E-2</v>
      </c>
      <c r="F23" s="405">
        <f t="shared" si="2"/>
        <v>0.44097566503300378</v>
      </c>
      <c r="G23" s="405">
        <f t="shared" si="2"/>
        <v>0.21584180854981727</v>
      </c>
      <c r="H23" s="406">
        <f t="shared" si="3"/>
        <v>2.5044610712832233E-5</v>
      </c>
      <c r="K23" s="225" t="s">
        <v>8</v>
      </c>
      <c r="L23" s="158" t="s">
        <v>270</v>
      </c>
      <c r="M23" s="382">
        <f>取引基本表!AX20</f>
        <v>19533</v>
      </c>
      <c r="N23" s="366">
        <f>ABS(取引基本表!BB20)</f>
        <v>19533</v>
      </c>
      <c r="O23" s="410">
        <f t="shared" si="4"/>
        <v>1</v>
      </c>
      <c r="P23" s="406">
        <f t="shared" si="5"/>
        <v>0</v>
      </c>
      <c r="R23" s="225" t="s">
        <v>8</v>
      </c>
      <c r="S23" s="158" t="s">
        <v>270</v>
      </c>
      <c r="T23" s="364">
        <f>取引基本表!BD20</f>
        <v>35299</v>
      </c>
      <c r="U23" s="446">
        <f>雇用表!E20</f>
        <v>1875</v>
      </c>
      <c r="V23" s="447">
        <f>雇用表!E66</f>
        <v>1688</v>
      </c>
      <c r="W23" s="412">
        <f t="shared" si="7"/>
        <v>5.3117652058131959E-2</v>
      </c>
      <c r="X23" s="412">
        <f t="shared" si="8"/>
        <v>4.7820051559534262E-2</v>
      </c>
      <c r="Z23" s="225" t="s">
        <v>8</v>
      </c>
      <c r="AA23" s="48" t="s">
        <v>270</v>
      </c>
      <c r="AB23" s="452">
        <v>7619</v>
      </c>
      <c r="AC23" s="386">
        <v>3962</v>
      </c>
      <c r="AD23" s="386">
        <v>3640</v>
      </c>
      <c r="AE23" s="386">
        <v>345</v>
      </c>
      <c r="AF23" s="386">
        <v>0</v>
      </c>
      <c r="AG23" s="368">
        <v>35299</v>
      </c>
      <c r="AH23" s="406">
        <f t="shared" si="9"/>
        <v>0.44097566503300378</v>
      </c>
      <c r="AI23" s="410">
        <f t="shared" si="10"/>
        <v>0.21584180854981727</v>
      </c>
      <c r="AK23" s="225" t="s">
        <v>8</v>
      </c>
      <c r="AL23" s="158" t="s">
        <v>270</v>
      </c>
      <c r="AM23" s="382">
        <f>取引基本表!AR20</f>
        <v>32</v>
      </c>
      <c r="AN23" s="406">
        <f t="shared" si="6"/>
        <v>2.5044610712832233E-5</v>
      </c>
      <c r="AP23" s="225" t="s">
        <v>8</v>
      </c>
      <c r="AQ23" s="158" t="s">
        <v>270</v>
      </c>
      <c r="AR23" s="385">
        <f>取引基本表!AX20</f>
        <v>19533</v>
      </c>
      <c r="AS23" s="386">
        <f>取引基本表!AY20</f>
        <v>35299</v>
      </c>
      <c r="AT23" s="386">
        <f>ABS(取引基本表!BB20)</f>
        <v>19533</v>
      </c>
      <c r="AU23" s="387">
        <f t="shared" si="11"/>
        <v>15766</v>
      </c>
      <c r="AV23" s="410">
        <v>0.79883567479416906</v>
      </c>
      <c r="AW23" s="406">
        <v>0.20116432520583094</v>
      </c>
    </row>
    <row r="24" spans="1:49" x14ac:dyDescent="0.2">
      <c r="A24" s="225" t="s">
        <v>9</v>
      </c>
      <c r="B24" s="158" t="s">
        <v>271</v>
      </c>
      <c r="C24" s="404">
        <f t="shared" si="0"/>
        <v>1</v>
      </c>
      <c r="D24" s="405">
        <f t="shared" si="1"/>
        <v>2.7169434927793921E-2</v>
      </c>
      <c r="E24" s="405">
        <f t="shared" si="1"/>
        <v>2.746216227937031E-2</v>
      </c>
      <c r="F24" s="405">
        <f t="shared" si="2"/>
        <v>0.39224380935860187</v>
      </c>
      <c r="G24" s="405">
        <f t="shared" si="2"/>
        <v>0.20831345678476951</v>
      </c>
      <c r="H24" s="406">
        <f t="shared" si="3"/>
        <v>3.2557993926681905E-4</v>
      </c>
      <c r="K24" s="225" t="s">
        <v>9</v>
      </c>
      <c r="L24" s="158" t="s">
        <v>271</v>
      </c>
      <c r="M24" s="382">
        <f>取引基本表!AX21</f>
        <v>32222</v>
      </c>
      <c r="N24" s="366">
        <f>ABS(取引基本表!BB21)</f>
        <v>0</v>
      </c>
      <c r="O24" s="410">
        <f t="shared" si="4"/>
        <v>0</v>
      </c>
      <c r="P24" s="406">
        <f t="shared" si="5"/>
        <v>1</v>
      </c>
      <c r="R24" s="225" t="s">
        <v>9</v>
      </c>
      <c r="S24" s="158" t="s">
        <v>271</v>
      </c>
      <c r="T24" s="364">
        <f>取引基本表!BD21</f>
        <v>92236</v>
      </c>
      <c r="U24" s="446">
        <f>雇用表!E21</f>
        <v>2506</v>
      </c>
      <c r="V24" s="447">
        <f>雇用表!E67</f>
        <v>2533</v>
      </c>
      <c r="W24" s="412">
        <f t="shared" si="7"/>
        <v>2.7169434927793921E-2</v>
      </c>
      <c r="X24" s="412">
        <f t="shared" si="8"/>
        <v>2.746216227937031E-2</v>
      </c>
      <c r="Z24" s="225" t="s">
        <v>9</v>
      </c>
      <c r="AA24" s="48" t="s">
        <v>271</v>
      </c>
      <c r="AB24" s="452">
        <v>19214</v>
      </c>
      <c r="AC24" s="386">
        <v>2286</v>
      </c>
      <c r="AD24" s="386">
        <v>13234</v>
      </c>
      <c r="AE24" s="386">
        <v>1445</v>
      </c>
      <c r="AF24" s="386">
        <v>0</v>
      </c>
      <c r="AG24" s="368">
        <v>92236</v>
      </c>
      <c r="AH24" s="406">
        <f t="shared" si="9"/>
        <v>0.39224380935860187</v>
      </c>
      <c r="AI24" s="410">
        <f t="shared" si="10"/>
        <v>0.20831345678476951</v>
      </c>
      <c r="AK24" s="225" t="s">
        <v>9</v>
      </c>
      <c r="AL24" s="158" t="s">
        <v>271</v>
      </c>
      <c r="AM24" s="382">
        <f>取引基本表!AR21</f>
        <v>416</v>
      </c>
      <c r="AN24" s="406">
        <f t="shared" si="6"/>
        <v>3.2557993926681905E-4</v>
      </c>
      <c r="AP24" s="225" t="s">
        <v>9</v>
      </c>
      <c r="AQ24" s="158" t="s">
        <v>271</v>
      </c>
      <c r="AR24" s="385">
        <f>取引基本表!AX21</f>
        <v>32222</v>
      </c>
      <c r="AS24" s="386">
        <f>取引基本表!AY21</f>
        <v>60014</v>
      </c>
      <c r="AT24" s="386">
        <f>ABS(取引基本表!BB21)</f>
        <v>0</v>
      </c>
      <c r="AU24" s="387">
        <f t="shared" si="11"/>
        <v>60014</v>
      </c>
      <c r="AV24" s="410">
        <v>0.53203541493025519</v>
      </c>
      <c r="AW24" s="406">
        <v>0.46796458506974481</v>
      </c>
    </row>
    <row r="25" spans="1:49" x14ac:dyDescent="0.2">
      <c r="A25" s="225" t="s">
        <v>10</v>
      </c>
      <c r="B25" s="158" t="s">
        <v>272</v>
      </c>
      <c r="C25" s="404">
        <f t="shared" si="0"/>
        <v>5.3881637957861162E-2</v>
      </c>
      <c r="D25" s="405">
        <f t="shared" si="1"/>
        <v>1.9835778208321803E-2</v>
      </c>
      <c r="E25" s="405">
        <f t="shared" si="1"/>
        <v>1.8979083468427502E-2</v>
      </c>
      <c r="F25" s="405">
        <f t="shared" si="2"/>
        <v>0.35040132853584277</v>
      </c>
      <c r="G25" s="405">
        <f t="shared" si="2"/>
        <v>0.19694753074216123</v>
      </c>
      <c r="H25" s="406">
        <f t="shared" si="3"/>
        <v>5.0793601101962874E-4</v>
      </c>
      <c r="K25" s="225" t="s">
        <v>10</v>
      </c>
      <c r="L25" s="158" t="s">
        <v>272</v>
      </c>
      <c r="M25" s="382">
        <f>取引基本表!AX22</f>
        <v>109258</v>
      </c>
      <c r="N25" s="366">
        <f>ABS(取引基本表!BB22)</f>
        <v>103371</v>
      </c>
      <c r="O25" s="410">
        <f t="shared" si="4"/>
        <v>0.94611836204213884</v>
      </c>
      <c r="P25" s="406">
        <f t="shared" si="5"/>
        <v>5.3881637957861162E-2</v>
      </c>
      <c r="R25" s="225" t="s">
        <v>10</v>
      </c>
      <c r="S25" s="158" t="s">
        <v>272</v>
      </c>
      <c r="T25" s="364">
        <f>取引基本表!BD22</f>
        <v>75873</v>
      </c>
      <c r="U25" s="446">
        <f>雇用表!E22</f>
        <v>1505</v>
      </c>
      <c r="V25" s="447">
        <f>雇用表!E68</f>
        <v>1440</v>
      </c>
      <c r="W25" s="412">
        <f t="shared" si="7"/>
        <v>1.9835778208321803E-2</v>
      </c>
      <c r="X25" s="412">
        <f t="shared" si="8"/>
        <v>1.8979083468427502E-2</v>
      </c>
      <c r="Z25" s="225" t="s">
        <v>10</v>
      </c>
      <c r="AA25" s="48" t="s">
        <v>272</v>
      </c>
      <c r="AB25" s="452">
        <v>14943</v>
      </c>
      <c r="AC25" s="386">
        <v>-3200</v>
      </c>
      <c r="AD25" s="386">
        <v>14245</v>
      </c>
      <c r="AE25" s="386">
        <v>599</v>
      </c>
      <c r="AF25" s="386">
        <v>-1</v>
      </c>
      <c r="AG25" s="368">
        <v>75873</v>
      </c>
      <c r="AH25" s="406">
        <f t="shared" si="9"/>
        <v>0.35040132853584277</v>
      </c>
      <c r="AI25" s="410">
        <f t="shared" si="10"/>
        <v>0.19694753074216123</v>
      </c>
      <c r="AK25" s="225" t="s">
        <v>10</v>
      </c>
      <c r="AL25" s="158" t="s">
        <v>272</v>
      </c>
      <c r="AM25" s="382">
        <f>取引基本表!AR22</f>
        <v>649</v>
      </c>
      <c r="AN25" s="406">
        <f t="shared" si="6"/>
        <v>5.0793601101962874E-4</v>
      </c>
      <c r="AP25" s="225" t="s">
        <v>10</v>
      </c>
      <c r="AQ25" s="158" t="s">
        <v>272</v>
      </c>
      <c r="AR25" s="385">
        <f>取引基本表!AX22</f>
        <v>109258</v>
      </c>
      <c r="AS25" s="386">
        <f>取引基本表!AY22</f>
        <v>69986</v>
      </c>
      <c r="AT25" s="386">
        <f>ABS(取引基本表!BB22)</f>
        <v>103371</v>
      </c>
      <c r="AU25" s="387">
        <f t="shared" si="11"/>
        <v>-33385</v>
      </c>
      <c r="AV25" s="410">
        <v>0.88160188384965898</v>
      </c>
      <c r="AW25" s="406">
        <v>0.11839811615034102</v>
      </c>
    </row>
    <row r="26" spans="1:49" x14ac:dyDescent="0.2">
      <c r="A26" s="225" t="s">
        <v>11</v>
      </c>
      <c r="B26" s="158" t="s">
        <v>35</v>
      </c>
      <c r="C26" s="404">
        <f t="shared" si="0"/>
        <v>0.84177658262309296</v>
      </c>
      <c r="D26" s="405">
        <f t="shared" si="1"/>
        <v>2.4426781877736947E-2</v>
      </c>
      <c r="E26" s="405">
        <f t="shared" si="1"/>
        <v>2.6814750460805146E-2</v>
      </c>
      <c r="F26" s="405">
        <f t="shared" si="2"/>
        <v>0.3347664275567348</v>
      </c>
      <c r="G26" s="405">
        <f t="shared" si="2"/>
        <v>0.19643330946147433</v>
      </c>
      <c r="H26" s="406">
        <f t="shared" si="3"/>
        <v>1.0240897849294056E-2</v>
      </c>
      <c r="K26" s="225" t="s">
        <v>11</v>
      </c>
      <c r="L26" s="158" t="s">
        <v>35</v>
      </c>
      <c r="M26" s="382">
        <f>取引基本表!AX23</f>
        <v>89993</v>
      </c>
      <c r="N26" s="366">
        <f>ABS(取引基本表!BB23)</f>
        <v>14239</v>
      </c>
      <c r="O26" s="410">
        <f t="shared" si="4"/>
        <v>0.15822341737690709</v>
      </c>
      <c r="P26" s="406">
        <f t="shared" si="5"/>
        <v>0.84177658262309296</v>
      </c>
      <c r="R26" s="225" t="s">
        <v>11</v>
      </c>
      <c r="S26" s="158" t="s">
        <v>35</v>
      </c>
      <c r="T26" s="364">
        <f>取引基本表!BD23</f>
        <v>425885</v>
      </c>
      <c r="U26" s="446">
        <f>雇用表!E23</f>
        <v>10403</v>
      </c>
      <c r="V26" s="447">
        <f>雇用表!E69</f>
        <v>11420</v>
      </c>
      <c r="W26" s="412">
        <f t="shared" si="7"/>
        <v>2.4426781877736947E-2</v>
      </c>
      <c r="X26" s="412">
        <f t="shared" si="8"/>
        <v>2.6814750460805146E-2</v>
      </c>
      <c r="Z26" s="225" t="s">
        <v>11</v>
      </c>
      <c r="AA26" s="48" t="s">
        <v>35</v>
      </c>
      <c r="AB26" s="452">
        <v>83658</v>
      </c>
      <c r="AC26" s="386">
        <v>-9267</v>
      </c>
      <c r="AD26" s="386">
        <v>66494</v>
      </c>
      <c r="AE26" s="386">
        <v>1688</v>
      </c>
      <c r="AF26" s="386">
        <v>-1</v>
      </c>
      <c r="AG26" s="368">
        <v>425885</v>
      </c>
      <c r="AH26" s="406">
        <f t="shared" si="9"/>
        <v>0.3347664275567348</v>
      </c>
      <c r="AI26" s="410">
        <f t="shared" si="10"/>
        <v>0.19643330946147433</v>
      </c>
      <c r="AK26" s="225" t="s">
        <v>11</v>
      </c>
      <c r="AL26" s="158" t="s">
        <v>35</v>
      </c>
      <c r="AM26" s="382">
        <f>取引基本表!AR23</f>
        <v>13085</v>
      </c>
      <c r="AN26" s="406">
        <f t="shared" si="6"/>
        <v>1.0240897849294056E-2</v>
      </c>
      <c r="AP26" s="225" t="s">
        <v>11</v>
      </c>
      <c r="AQ26" s="158" t="s">
        <v>35</v>
      </c>
      <c r="AR26" s="385">
        <f>取引基本表!AX23</f>
        <v>89993</v>
      </c>
      <c r="AS26" s="386">
        <f>取引基本表!AY23</f>
        <v>350131</v>
      </c>
      <c r="AT26" s="386">
        <f>ABS(取引基本表!BB23)</f>
        <v>14239</v>
      </c>
      <c r="AU26" s="387">
        <f t="shared" si="11"/>
        <v>335892</v>
      </c>
      <c r="AV26" s="410">
        <v>0.70886039128338962</v>
      </c>
      <c r="AW26" s="406">
        <v>0.29113960871661038</v>
      </c>
    </row>
    <row r="27" spans="1:49" x14ac:dyDescent="0.2">
      <c r="A27" s="225" t="s">
        <v>12</v>
      </c>
      <c r="B27" s="158" t="s">
        <v>376</v>
      </c>
      <c r="C27" s="404">
        <f t="shared" si="0"/>
        <v>0.24324710590252963</v>
      </c>
      <c r="D27" s="405">
        <f t="shared" si="1"/>
        <v>2.1036747736552459E-2</v>
      </c>
      <c r="E27" s="405">
        <f t="shared" si="1"/>
        <v>2.4276584413278891E-2</v>
      </c>
      <c r="F27" s="405">
        <f t="shared" si="2"/>
        <v>0.32207527072607844</v>
      </c>
      <c r="G27" s="405">
        <f t="shared" si="2"/>
        <v>0.17095686135274277</v>
      </c>
      <c r="H27" s="406">
        <f t="shared" si="3"/>
        <v>1.1085370816767366E-2</v>
      </c>
      <c r="K27" s="225" t="s">
        <v>12</v>
      </c>
      <c r="L27" s="158" t="s">
        <v>377</v>
      </c>
      <c r="M27" s="382">
        <f>取引基本表!AX24</f>
        <v>34985</v>
      </c>
      <c r="N27" s="366">
        <f>ABS(取引基本表!BB24)</f>
        <v>26475</v>
      </c>
      <c r="O27" s="410">
        <f t="shared" si="4"/>
        <v>0.75675289409747037</v>
      </c>
      <c r="P27" s="406">
        <f t="shared" si="5"/>
        <v>0.24324710590252963</v>
      </c>
      <c r="R27" s="225" t="s">
        <v>12</v>
      </c>
      <c r="S27" s="158" t="s">
        <v>377</v>
      </c>
      <c r="T27" s="364">
        <f>取引基本表!BD24</f>
        <v>22532</v>
      </c>
      <c r="U27" s="446">
        <f>雇用表!E24</f>
        <v>474</v>
      </c>
      <c r="V27" s="447">
        <f>雇用表!E70</f>
        <v>547</v>
      </c>
      <c r="W27" s="412">
        <f t="shared" si="7"/>
        <v>2.1036747736552459E-2</v>
      </c>
      <c r="X27" s="412">
        <f t="shared" si="8"/>
        <v>2.4276584413278891E-2</v>
      </c>
      <c r="Z27" s="225" t="s">
        <v>12</v>
      </c>
      <c r="AA27" s="48" t="s">
        <v>366</v>
      </c>
      <c r="AB27" s="452">
        <v>3852</v>
      </c>
      <c r="AC27" s="386">
        <v>-1097</v>
      </c>
      <c r="AD27" s="386">
        <v>4235</v>
      </c>
      <c r="AE27" s="386">
        <v>267</v>
      </c>
      <c r="AF27" s="386">
        <v>0</v>
      </c>
      <c r="AG27" s="368">
        <v>22532</v>
      </c>
      <c r="AH27" s="406">
        <f t="shared" si="9"/>
        <v>0.32207527072607844</v>
      </c>
      <c r="AI27" s="410">
        <f t="shared" si="10"/>
        <v>0.17095686135274277</v>
      </c>
      <c r="AK27" s="225" t="s">
        <v>12</v>
      </c>
      <c r="AL27" s="158" t="s">
        <v>366</v>
      </c>
      <c r="AM27" s="382">
        <f>取引基本表!AR24</f>
        <v>14164</v>
      </c>
      <c r="AN27" s="406">
        <f t="shared" si="6"/>
        <v>1.1085370816767366E-2</v>
      </c>
      <c r="AP27" s="225" t="s">
        <v>12</v>
      </c>
      <c r="AQ27" s="158" t="s">
        <v>366</v>
      </c>
      <c r="AR27" s="385">
        <f>取引基本表!AX24</f>
        <v>34985</v>
      </c>
      <c r="AS27" s="386">
        <f>取引基本表!AY24</f>
        <v>14022</v>
      </c>
      <c r="AT27" s="386">
        <f>ABS(取引基本表!BB24)</f>
        <v>26475</v>
      </c>
      <c r="AU27" s="387">
        <f t="shared" si="11"/>
        <v>-12453</v>
      </c>
      <c r="AV27" s="410">
        <v>0.77609965062016961</v>
      </c>
      <c r="AW27" s="406">
        <v>0.22390034937983039</v>
      </c>
    </row>
    <row r="28" spans="1:49" x14ac:dyDescent="0.2">
      <c r="A28" s="225" t="s">
        <v>13</v>
      </c>
      <c r="B28" s="158" t="s">
        <v>192</v>
      </c>
      <c r="C28" s="404">
        <f t="shared" si="0"/>
        <v>6.4266243880729879E-2</v>
      </c>
      <c r="D28" s="405">
        <f t="shared" si="1"/>
        <v>9.0700596921143573E-2</v>
      </c>
      <c r="E28" s="405">
        <f t="shared" si="1"/>
        <v>8.9632422243166823E-2</v>
      </c>
      <c r="F28" s="405">
        <f t="shared" si="2"/>
        <v>0.21344643418158971</v>
      </c>
      <c r="G28" s="405">
        <f t="shared" si="2"/>
        <v>0.12485076971410619</v>
      </c>
      <c r="H28" s="406">
        <f t="shared" si="3"/>
        <v>2.0224305794696803E-2</v>
      </c>
      <c r="K28" s="225" t="s">
        <v>13</v>
      </c>
      <c r="L28" s="158" t="s">
        <v>192</v>
      </c>
      <c r="M28" s="382">
        <f>取引基本表!AX25</f>
        <v>71904</v>
      </c>
      <c r="N28" s="366">
        <f>ABS(取引基本表!BB25)</f>
        <v>67283</v>
      </c>
      <c r="O28" s="410">
        <f t="shared" si="4"/>
        <v>0.93573375611927012</v>
      </c>
      <c r="P28" s="406">
        <f t="shared" si="5"/>
        <v>6.4266243880729879E-2</v>
      </c>
      <c r="R28" s="225" t="s">
        <v>13</v>
      </c>
      <c r="S28" s="158" t="s">
        <v>192</v>
      </c>
      <c r="T28" s="364">
        <f>取引基本表!BD25</f>
        <v>31830</v>
      </c>
      <c r="U28" s="446">
        <f>雇用表!E25</f>
        <v>2887</v>
      </c>
      <c r="V28" s="447">
        <f>雇用表!E71</f>
        <v>2853</v>
      </c>
      <c r="W28" s="412">
        <f t="shared" si="7"/>
        <v>9.0700596921143573E-2</v>
      </c>
      <c r="X28" s="412">
        <f t="shared" si="8"/>
        <v>8.9632422243166823E-2</v>
      </c>
      <c r="Z28" s="225" t="s">
        <v>13</v>
      </c>
      <c r="AA28" s="48" t="s">
        <v>192</v>
      </c>
      <c r="AB28" s="452">
        <v>3974</v>
      </c>
      <c r="AC28" s="386">
        <v>395</v>
      </c>
      <c r="AD28" s="386">
        <v>2171</v>
      </c>
      <c r="AE28" s="386">
        <v>254</v>
      </c>
      <c r="AF28" s="386">
        <v>0</v>
      </c>
      <c r="AG28" s="368">
        <v>31830</v>
      </c>
      <c r="AH28" s="406">
        <f t="shared" si="9"/>
        <v>0.21344643418158971</v>
      </c>
      <c r="AI28" s="410">
        <f t="shared" si="10"/>
        <v>0.12485076971410619</v>
      </c>
      <c r="AK28" s="225" t="s">
        <v>13</v>
      </c>
      <c r="AL28" s="158" t="s">
        <v>192</v>
      </c>
      <c r="AM28" s="382">
        <f>取引基本表!AR25</f>
        <v>25841</v>
      </c>
      <c r="AN28" s="406">
        <f t="shared" si="6"/>
        <v>2.0224305794696803E-2</v>
      </c>
      <c r="AP28" s="225" t="s">
        <v>13</v>
      </c>
      <c r="AQ28" s="158" t="s">
        <v>192</v>
      </c>
      <c r="AR28" s="385">
        <f>取引基本表!AX25</f>
        <v>71904</v>
      </c>
      <c r="AS28" s="386">
        <f>取引基本表!AY25</f>
        <v>27209</v>
      </c>
      <c r="AT28" s="386">
        <f>ABS(取引基本表!BB25)</f>
        <v>67283</v>
      </c>
      <c r="AU28" s="387">
        <f t="shared" si="11"/>
        <v>-40074</v>
      </c>
      <c r="AV28" s="410">
        <v>0.77487185874795916</v>
      </c>
      <c r="AW28" s="406">
        <v>0.22512814125204084</v>
      </c>
    </row>
    <row r="29" spans="1:49" x14ac:dyDescent="0.2">
      <c r="A29" s="225" t="s">
        <v>14</v>
      </c>
      <c r="B29" s="158" t="s">
        <v>50</v>
      </c>
      <c r="C29" s="404">
        <f t="shared" si="0"/>
        <v>0.2704472217012498</v>
      </c>
      <c r="D29" s="405">
        <f t="shared" si="1"/>
        <v>8.5600334389912575E-2</v>
      </c>
      <c r="E29" s="405">
        <f t="shared" si="1"/>
        <v>6.0573339370928979E-2</v>
      </c>
      <c r="F29" s="405">
        <f t="shared" si="2"/>
        <v>0.41878853321258142</v>
      </c>
      <c r="G29" s="405">
        <f t="shared" si="2"/>
        <v>0.25613918980110767</v>
      </c>
      <c r="H29" s="406">
        <f t="shared" si="3"/>
        <v>1.0092978117271389E-2</v>
      </c>
      <c r="K29" s="225" t="s">
        <v>14</v>
      </c>
      <c r="L29" s="158" t="s">
        <v>50</v>
      </c>
      <c r="M29" s="382">
        <f>取引基本表!AX26</f>
        <v>58651</v>
      </c>
      <c r="N29" s="366">
        <f>ABS(取引基本表!BB26)</f>
        <v>42789</v>
      </c>
      <c r="O29" s="410">
        <f t="shared" si="4"/>
        <v>0.7295527782987502</v>
      </c>
      <c r="P29" s="406">
        <f t="shared" si="5"/>
        <v>0.2704472217012498</v>
      </c>
      <c r="R29" s="225" t="s">
        <v>14</v>
      </c>
      <c r="S29" s="158" t="s">
        <v>50</v>
      </c>
      <c r="T29" s="364">
        <f>取引基本表!BD26</f>
        <v>57418</v>
      </c>
      <c r="U29" s="446">
        <f>雇用表!E26</f>
        <v>4915</v>
      </c>
      <c r="V29" s="447">
        <f>雇用表!E72</f>
        <v>3478</v>
      </c>
      <c r="W29" s="412">
        <f t="shared" si="7"/>
        <v>8.5600334389912575E-2</v>
      </c>
      <c r="X29" s="412">
        <f t="shared" si="8"/>
        <v>6.0573339370928979E-2</v>
      </c>
      <c r="Z29" s="225" t="s">
        <v>14</v>
      </c>
      <c r="AA29" s="48" t="s">
        <v>50</v>
      </c>
      <c r="AB29" s="452">
        <v>14707</v>
      </c>
      <c r="AC29" s="386">
        <v>2346</v>
      </c>
      <c r="AD29" s="386">
        <v>5422</v>
      </c>
      <c r="AE29" s="386">
        <v>1571</v>
      </c>
      <c r="AF29" s="386">
        <v>0</v>
      </c>
      <c r="AG29" s="368">
        <v>57418</v>
      </c>
      <c r="AH29" s="406">
        <f t="shared" si="9"/>
        <v>0.41878853321258142</v>
      </c>
      <c r="AI29" s="410">
        <f t="shared" si="10"/>
        <v>0.25613918980110767</v>
      </c>
      <c r="AK29" s="225" t="s">
        <v>14</v>
      </c>
      <c r="AL29" s="158" t="s">
        <v>50</v>
      </c>
      <c r="AM29" s="382">
        <f>取引基本表!AR26</f>
        <v>12896</v>
      </c>
      <c r="AN29" s="406">
        <f t="shared" si="6"/>
        <v>1.0092978117271389E-2</v>
      </c>
      <c r="AP29" s="225" t="s">
        <v>14</v>
      </c>
      <c r="AQ29" s="158" t="s">
        <v>50</v>
      </c>
      <c r="AR29" s="385">
        <f>取引基本表!AX26</f>
        <v>58651</v>
      </c>
      <c r="AS29" s="386">
        <f>取引基本表!AY26</f>
        <v>41556</v>
      </c>
      <c r="AT29" s="386">
        <f>ABS(取引基本表!BB26)</f>
        <v>42789</v>
      </c>
      <c r="AU29" s="387">
        <f t="shared" si="11"/>
        <v>-1233</v>
      </c>
      <c r="AV29" s="410">
        <v>0.79707187916920597</v>
      </c>
      <c r="AW29" s="406">
        <v>0.20292812083079403</v>
      </c>
    </row>
    <row r="30" spans="1:49" x14ac:dyDescent="0.2">
      <c r="A30" s="225" t="s">
        <v>15</v>
      </c>
      <c r="B30" s="158" t="s">
        <v>36</v>
      </c>
      <c r="C30" s="404">
        <f t="shared" si="0"/>
        <v>1</v>
      </c>
      <c r="D30" s="405">
        <f t="shared" si="1"/>
        <v>8.3854873151667356E-2</v>
      </c>
      <c r="E30" s="405">
        <f t="shared" si="1"/>
        <v>6.4418001853368961E-2</v>
      </c>
      <c r="F30" s="405">
        <f t="shared" si="2"/>
        <v>0.44033965000872966</v>
      </c>
      <c r="G30" s="405">
        <f t="shared" si="2"/>
        <v>0.34447816919378449</v>
      </c>
      <c r="H30" s="406">
        <f t="shared" si="3"/>
        <v>0</v>
      </c>
      <c r="K30" s="225" t="s">
        <v>15</v>
      </c>
      <c r="L30" s="158" t="s">
        <v>36</v>
      </c>
      <c r="M30" s="382">
        <f>取引基本表!AX27</f>
        <v>297836</v>
      </c>
      <c r="N30" s="366">
        <f>ABS(取引基本表!BB27)</f>
        <v>0</v>
      </c>
      <c r="O30" s="410">
        <f t="shared" si="4"/>
        <v>0</v>
      </c>
      <c r="P30" s="406">
        <f t="shared" si="5"/>
        <v>1</v>
      </c>
      <c r="R30" s="225" t="s">
        <v>15</v>
      </c>
      <c r="S30" s="158" t="s">
        <v>36</v>
      </c>
      <c r="T30" s="364">
        <f>取引基本表!BD27</f>
        <v>297836</v>
      </c>
      <c r="U30" s="446">
        <f>雇用表!E27</f>
        <v>24975</v>
      </c>
      <c r="V30" s="447">
        <f>雇用表!E73</f>
        <v>19186</v>
      </c>
      <c r="W30" s="412">
        <f t="shared" si="7"/>
        <v>8.3854873151667356E-2</v>
      </c>
      <c r="X30" s="412">
        <f t="shared" si="8"/>
        <v>6.4418001853368961E-2</v>
      </c>
      <c r="Z30" s="225" t="s">
        <v>15</v>
      </c>
      <c r="AA30" s="48" t="s">
        <v>36</v>
      </c>
      <c r="AB30" s="452">
        <v>102598</v>
      </c>
      <c r="AC30" s="386">
        <v>7918</v>
      </c>
      <c r="AD30" s="386">
        <v>10919</v>
      </c>
      <c r="AE30" s="386">
        <v>10978</v>
      </c>
      <c r="AF30" s="386">
        <v>-1264</v>
      </c>
      <c r="AG30" s="368">
        <v>297836</v>
      </c>
      <c r="AH30" s="406">
        <f t="shared" si="9"/>
        <v>0.44033965000872966</v>
      </c>
      <c r="AI30" s="410">
        <f t="shared" si="10"/>
        <v>0.34447816919378449</v>
      </c>
      <c r="AK30" s="225" t="s">
        <v>15</v>
      </c>
      <c r="AL30" s="158" t="s">
        <v>36</v>
      </c>
      <c r="AM30" s="382">
        <f>取引基本表!AR27</f>
        <v>0</v>
      </c>
      <c r="AN30" s="406">
        <f t="shared" si="6"/>
        <v>0</v>
      </c>
      <c r="AP30" s="225" t="s">
        <v>15</v>
      </c>
      <c r="AQ30" s="158" t="s">
        <v>36</v>
      </c>
      <c r="AR30" s="385">
        <f>取引基本表!AX27</f>
        <v>297836</v>
      </c>
      <c r="AS30" s="386">
        <f>取引基本表!AY27</f>
        <v>0</v>
      </c>
      <c r="AT30" s="386">
        <f>ABS(取引基本表!BB27)</f>
        <v>0</v>
      </c>
      <c r="AU30" s="387">
        <f t="shared" si="11"/>
        <v>0</v>
      </c>
      <c r="AV30" s="410">
        <v>0</v>
      </c>
      <c r="AW30" s="406">
        <v>1</v>
      </c>
    </row>
    <row r="31" spans="1:49" x14ac:dyDescent="0.2">
      <c r="A31" s="225" t="s">
        <v>16</v>
      </c>
      <c r="B31" s="158" t="s">
        <v>193</v>
      </c>
      <c r="C31" s="404">
        <f t="shared" si="0"/>
        <v>1</v>
      </c>
      <c r="D31" s="405">
        <f t="shared" si="1"/>
        <v>3.8652430403198282E-3</v>
      </c>
      <c r="E31" s="405">
        <f t="shared" si="1"/>
        <v>3.3737994246989421E-3</v>
      </c>
      <c r="F31" s="405">
        <f t="shared" si="2"/>
        <v>0.30864414216761737</v>
      </c>
      <c r="G31" s="405">
        <f t="shared" si="2"/>
        <v>7.060016576471162E-2</v>
      </c>
      <c r="H31" s="406">
        <f t="shared" si="3"/>
        <v>2.2204395329180102E-2</v>
      </c>
      <c r="K31" s="225" t="s">
        <v>16</v>
      </c>
      <c r="L31" s="158" t="s">
        <v>193</v>
      </c>
      <c r="M31" s="382">
        <f>取引基本表!AX28</f>
        <v>169962</v>
      </c>
      <c r="N31" s="366">
        <f>ABS(取引基本表!BB28)</f>
        <v>0</v>
      </c>
      <c r="O31" s="410">
        <f t="shared" si="4"/>
        <v>0</v>
      </c>
      <c r="P31" s="406">
        <f t="shared" si="5"/>
        <v>1</v>
      </c>
      <c r="R31" s="225" t="s">
        <v>16</v>
      </c>
      <c r="S31" s="158" t="s">
        <v>193</v>
      </c>
      <c r="T31" s="364">
        <f>取引基本表!BD28</f>
        <v>512775</v>
      </c>
      <c r="U31" s="446">
        <f>雇用表!E28</f>
        <v>1982</v>
      </c>
      <c r="V31" s="447">
        <f>雇用表!E74</f>
        <v>1730</v>
      </c>
      <c r="W31" s="412">
        <f t="shared" si="7"/>
        <v>3.8652430403198282E-3</v>
      </c>
      <c r="X31" s="412">
        <f t="shared" si="8"/>
        <v>3.3737994246989421E-3</v>
      </c>
      <c r="Z31" s="225" t="s">
        <v>16</v>
      </c>
      <c r="AA31" s="48" t="s">
        <v>193</v>
      </c>
      <c r="AB31" s="452">
        <v>36202</v>
      </c>
      <c r="AC31" s="386">
        <v>22343</v>
      </c>
      <c r="AD31" s="386">
        <v>86704</v>
      </c>
      <c r="AE31" s="386">
        <v>13270</v>
      </c>
      <c r="AF31" s="386">
        <v>-254</v>
      </c>
      <c r="AG31" s="368">
        <v>512775</v>
      </c>
      <c r="AH31" s="406">
        <f t="shared" si="9"/>
        <v>0.30864414216761737</v>
      </c>
      <c r="AI31" s="410">
        <f t="shared" si="10"/>
        <v>7.060016576471162E-2</v>
      </c>
      <c r="AK31" s="225" t="s">
        <v>16</v>
      </c>
      <c r="AL31" s="158" t="s">
        <v>193</v>
      </c>
      <c r="AM31" s="382">
        <f>取引基本表!AR28</f>
        <v>28371</v>
      </c>
      <c r="AN31" s="406">
        <f t="shared" si="6"/>
        <v>2.2204395329180102E-2</v>
      </c>
      <c r="AP31" s="225" t="s">
        <v>16</v>
      </c>
      <c r="AQ31" s="158" t="s">
        <v>193</v>
      </c>
      <c r="AR31" s="385">
        <f>取引基本表!AX28</f>
        <v>169962</v>
      </c>
      <c r="AS31" s="386">
        <f>取引基本表!AY28</f>
        <v>342813</v>
      </c>
      <c r="AT31" s="386">
        <f>ABS(取引基本表!BB28)</f>
        <v>0</v>
      </c>
      <c r="AU31" s="387">
        <f t="shared" si="11"/>
        <v>342813</v>
      </c>
      <c r="AV31" s="410">
        <v>3.3200621348077096E-3</v>
      </c>
      <c r="AW31" s="406">
        <v>0.99667993786519227</v>
      </c>
    </row>
    <row r="32" spans="1:49" x14ac:dyDescent="0.2">
      <c r="A32" s="225" t="s">
        <v>17</v>
      </c>
      <c r="B32" s="158" t="s">
        <v>273</v>
      </c>
      <c r="C32" s="404">
        <f t="shared" si="0"/>
        <v>1</v>
      </c>
      <c r="D32" s="405">
        <f t="shared" si="1"/>
        <v>1.7609887556918502E-2</v>
      </c>
      <c r="E32" s="405">
        <f t="shared" si="1"/>
        <v>2.6298671127218658E-2</v>
      </c>
      <c r="F32" s="405">
        <f t="shared" si="2"/>
        <v>0.48266889694266329</v>
      </c>
      <c r="G32" s="405">
        <f t="shared" si="2"/>
        <v>0.14032153145618437</v>
      </c>
      <c r="H32" s="406">
        <f t="shared" si="3"/>
        <v>6.2454997965125381E-3</v>
      </c>
      <c r="K32" s="225" t="s">
        <v>17</v>
      </c>
      <c r="L32" s="158" t="s">
        <v>273</v>
      </c>
      <c r="M32" s="382">
        <f>取引基本表!AX29</f>
        <v>20234</v>
      </c>
      <c r="N32" s="366">
        <f>ABS(取引基本表!BB29)</f>
        <v>0</v>
      </c>
      <c r="O32" s="410">
        <f t="shared" si="4"/>
        <v>0</v>
      </c>
      <c r="P32" s="406">
        <f t="shared" si="5"/>
        <v>1</v>
      </c>
      <c r="R32" s="225" t="s">
        <v>17</v>
      </c>
      <c r="S32" s="158" t="s">
        <v>273</v>
      </c>
      <c r="T32" s="364">
        <f>取引基本表!BD29</f>
        <v>21522</v>
      </c>
      <c r="U32" s="446">
        <f>雇用表!E29</f>
        <v>379</v>
      </c>
      <c r="V32" s="447">
        <f>雇用表!E75</f>
        <v>566</v>
      </c>
      <c r="W32" s="412">
        <f t="shared" si="7"/>
        <v>1.7609887556918502E-2</v>
      </c>
      <c r="X32" s="412">
        <f t="shared" si="8"/>
        <v>2.6298671127218658E-2</v>
      </c>
      <c r="Z32" s="225" t="s">
        <v>17</v>
      </c>
      <c r="AA32" s="48" t="s">
        <v>273</v>
      </c>
      <c r="AB32" s="452">
        <v>3020</v>
      </c>
      <c r="AC32" s="386">
        <v>2794</v>
      </c>
      <c r="AD32" s="386">
        <v>4638</v>
      </c>
      <c r="AE32" s="386">
        <v>984</v>
      </c>
      <c r="AF32" s="386">
        <v>-1048</v>
      </c>
      <c r="AG32" s="368">
        <v>21522</v>
      </c>
      <c r="AH32" s="406">
        <f t="shared" si="9"/>
        <v>0.48266889694266329</v>
      </c>
      <c r="AI32" s="410">
        <f t="shared" si="10"/>
        <v>0.14032153145618437</v>
      </c>
      <c r="AK32" s="225" t="s">
        <v>17</v>
      </c>
      <c r="AL32" s="158" t="s">
        <v>273</v>
      </c>
      <c r="AM32" s="382">
        <f>取引基本表!AR29</f>
        <v>7980</v>
      </c>
      <c r="AN32" s="406">
        <f t="shared" si="6"/>
        <v>6.2454997965125381E-3</v>
      </c>
      <c r="AP32" s="225" t="s">
        <v>17</v>
      </c>
      <c r="AQ32" s="158" t="s">
        <v>273</v>
      </c>
      <c r="AR32" s="385">
        <f>取引基本表!AX29</f>
        <v>20234</v>
      </c>
      <c r="AS32" s="386">
        <f>取引基本表!AY29</f>
        <v>1288</v>
      </c>
      <c r="AT32" s="386">
        <f>ABS(取引基本表!BB29)</f>
        <v>0</v>
      </c>
      <c r="AU32" s="387">
        <f t="shared" si="11"/>
        <v>1288</v>
      </c>
      <c r="AV32" s="410">
        <v>2.6249531258370389E-4</v>
      </c>
      <c r="AW32" s="406">
        <v>0.99973750468741629</v>
      </c>
    </row>
    <row r="33" spans="1:49" x14ac:dyDescent="0.2">
      <c r="A33" s="225" t="s">
        <v>18</v>
      </c>
      <c r="B33" s="158" t="s">
        <v>274</v>
      </c>
      <c r="C33" s="404">
        <f t="shared" si="0"/>
        <v>0.77670327534259886</v>
      </c>
      <c r="D33" s="405">
        <f t="shared" si="1"/>
        <v>0.11977768063448448</v>
      </c>
      <c r="E33" s="405">
        <f t="shared" si="1"/>
        <v>0.11859114469493537</v>
      </c>
      <c r="F33" s="405">
        <f t="shared" si="2"/>
        <v>0.6450384062948854</v>
      </c>
      <c r="G33" s="405">
        <f t="shared" si="2"/>
        <v>0.5074626865671642</v>
      </c>
      <c r="H33" s="406">
        <f t="shared" si="3"/>
        <v>9.4934727483329676E-4</v>
      </c>
      <c r="K33" s="225" t="s">
        <v>18</v>
      </c>
      <c r="L33" s="158" t="s">
        <v>274</v>
      </c>
      <c r="M33" s="382">
        <f>取引基本表!AX30</f>
        <v>20578</v>
      </c>
      <c r="N33" s="366">
        <f>ABS(取引基本表!BB30)</f>
        <v>4595</v>
      </c>
      <c r="O33" s="410">
        <f t="shared" si="4"/>
        <v>0.22329672465740111</v>
      </c>
      <c r="P33" s="406">
        <f t="shared" si="5"/>
        <v>0.77670327534259886</v>
      </c>
      <c r="R33" s="225" t="s">
        <v>18</v>
      </c>
      <c r="S33" s="158" t="s">
        <v>274</v>
      </c>
      <c r="T33" s="364">
        <f>取引基本表!BD30</f>
        <v>16013</v>
      </c>
      <c r="U33" s="446">
        <f>雇用表!E30</f>
        <v>1918</v>
      </c>
      <c r="V33" s="447">
        <f>雇用表!E76</f>
        <v>1899</v>
      </c>
      <c r="W33" s="412">
        <f t="shared" si="7"/>
        <v>0.11977768063448448</v>
      </c>
      <c r="X33" s="412">
        <f t="shared" si="8"/>
        <v>0.11859114469493537</v>
      </c>
      <c r="Z33" s="225" t="s">
        <v>18</v>
      </c>
      <c r="AA33" s="48" t="s">
        <v>274</v>
      </c>
      <c r="AB33" s="452">
        <v>8126</v>
      </c>
      <c r="AC33" s="386">
        <v>588</v>
      </c>
      <c r="AD33" s="386">
        <v>1301</v>
      </c>
      <c r="AE33" s="386">
        <v>314</v>
      </c>
      <c r="AF33" s="386">
        <v>0</v>
      </c>
      <c r="AG33" s="368">
        <v>16013</v>
      </c>
      <c r="AH33" s="406">
        <f t="shared" si="9"/>
        <v>0.6450384062948854</v>
      </c>
      <c r="AI33" s="410">
        <f t="shared" si="10"/>
        <v>0.5074626865671642</v>
      </c>
      <c r="AK33" s="225" t="s">
        <v>18</v>
      </c>
      <c r="AL33" s="158" t="s">
        <v>274</v>
      </c>
      <c r="AM33" s="382">
        <f>取引基本表!AR30</f>
        <v>1213</v>
      </c>
      <c r="AN33" s="406">
        <f t="shared" si="6"/>
        <v>9.4934727483329676E-4</v>
      </c>
      <c r="AP33" s="225" t="s">
        <v>18</v>
      </c>
      <c r="AQ33" s="158" t="s">
        <v>274</v>
      </c>
      <c r="AR33" s="385">
        <f>取引基本表!AX30</f>
        <v>20578</v>
      </c>
      <c r="AS33" s="386">
        <f>取引基本表!AY30</f>
        <v>30</v>
      </c>
      <c r="AT33" s="386">
        <f>ABS(取引基本表!BB30)</f>
        <v>4595</v>
      </c>
      <c r="AU33" s="387">
        <f t="shared" si="11"/>
        <v>-4565</v>
      </c>
      <c r="AV33" s="410">
        <v>7.2791995281517016E-2</v>
      </c>
      <c r="AW33" s="406">
        <v>0.92720800471848297</v>
      </c>
    </row>
    <row r="34" spans="1:49" x14ac:dyDescent="0.2">
      <c r="A34" s="225" t="s">
        <v>19</v>
      </c>
      <c r="B34" s="158" t="s">
        <v>275</v>
      </c>
      <c r="C34" s="404">
        <f t="shared" si="0"/>
        <v>0.47532743082063433</v>
      </c>
      <c r="D34" s="405">
        <f t="shared" si="1"/>
        <v>0.17669785175285158</v>
      </c>
      <c r="E34" s="405">
        <f t="shared" si="1"/>
        <v>0.12938371624217065</v>
      </c>
      <c r="F34" s="405">
        <f t="shared" si="2"/>
        <v>0.69928666893120972</v>
      </c>
      <c r="G34" s="405">
        <f t="shared" si="2"/>
        <v>0.42481134980523871</v>
      </c>
      <c r="H34" s="406">
        <f t="shared" si="3"/>
        <v>0.15685204896221394</v>
      </c>
      <c r="K34" s="225" t="s">
        <v>19</v>
      </c>
      <c r="L34" s="158" t="s">
        <v>275</v>
      </c>
      <c r="M34" s="382">
        <f>取引基本表!AX31</f>
        <v>403444</v>
      </c>
      <c r="N34" s="366">
        <f>ABS(取引基本表!BB31)</f>
        <v>211676</v>
      </c>
      <c r="O34" s="410">
        <f t="shared" si="4"/>
        <v>0.52467256917936567</v>
      </c>
      <c r="P34" s="406">
        <f t="shared" si="5"/>
        <v>0.47532743082063433</v>
      </c>
      <c r="R34" s="225" t="s">
        <v>19</v>
      </c>
      <c r="S34" s="158" t="s">
        <v>275</v>
      </c>
      <c r="T34" s="364">
        <f>取引基本表!BD31</f>
        <v>315001</v>
      </c>
      <c r="U34" s="446">
        <f>雇用表!E31</f>
        <v>55660</v>
      </c>
      <c r="V34" s="447">
        <f>雇用表!E77</f>
        <v>40756</v>
      </c>
      <c r="W34" s="412">
        <f t="shared" si="7"/>
        <v>0.17669785175285158</v>
      </c>
      <c r="X34" s="412">
        <f t="shared" si="8"/>
        <v>0.12938371624217065</v>
      </c>
      <c r="Z34" s="225" t="s">
        <v>19</v>
      </c>
      <c r="AA34" s="48" t="s">
        <v>275</v>
      </c>
      <c r="AB34" s="452">
        <v>133816</v>
      </c>
      <c r="AC34" s="386">
        <v>43003</v>
      </c>
      <c r="AD34" s="386">
        <v>29919</v>
      </c>
      <c r="AE34" s="386">
        <v>13697</v>
      </c>
      <c r="AF34" s="386">
        <v>-159</v>
      </c>
      <c r="AG34" s="368">
        <v>315001</v>
      </c>
      <c r="AH34" s="406">
        <f t="shared" si="9"/>
        <v>0.69928666893120972</v>
      </c>
      <c r="AI34" s="410">
        <f t="shared" si="10"/>
        <v>0.42481134980523871</v>
      </c>
      <c r="AK34" s="225" t="s">
        <v>19</v>
      </c>
      <c r="AL34" s="158" t="s">
        <v>275</v>
      </c>
      <c r="AM34" s="382">
        <f>取引基本表!AR31</f>
        <v>200413</v>
      </c>
      <c r="AN34" s="406">
        <f t="shared" si="6"/>
        <v>0.15685204896221394</v>
      </c>
      <c r="AP34" s="225" t="s">
        <v>19</v>
      </c>
      <c r="AQ34" s="158" t="s">
        <v>275</v>
      </c>
      <c r="AR34" s="385">
        <f>取引基本表!AX31</f>
        <v>403444</v>
      </c>
      <c r="AS34" s="386">
        <f>取引基本表!AY31</f>
        <v>123233</v>
      </c>
      <c r="AT34" s="386">
        <f>ABS(取引基本表!BB31)</f>
        <v>211676</v>
      </c>
      <c r="AU34" s="387">
        <f t="shared" si="11"/>
        <v>-88443</v>
      </c>
      <c r="AV34" s="410">
        <v>0.56941832909614032</v>
      </c>
      <c r="AW34" s="406">
        <v>0.43058167090385968</v>
      </c>
    </row>
    <row r="35" spans="1:49" x14ac:dyDescent="0.2">
      <c r="A35" s="225" t="s">
        <v>20</v>
      </c>
      <c r="B35" s="158" t="s">
        <v>37</v>
      </c>
      <c r="C35" s="404">
        <f t="shared" si="0"/>
        <v>0.95011559485855634</v>
      </c>
      <c r="D35" s="405">
        <f t="shared" si="1"/>
        <v>5.0997944918495068E-2</v>
      </c>
      <c r="E35" s="405">
        <f t="shared" si="1"/>
        <v>4.58369635339421E-2</v>
      </c>
      <c r="F35" s="405">
        <f t="shared" si="2"/>
        <v>0.64312744830705182</v>
      </c>
      <c r="G35" s="405">
        <f t="shared" si="2"/>
        <v>0.31372249083859299</v>
      </c>
      <c r="H35" s="406">
        <f t="shared" si="3"/>
        <v>5.8597345271264437E-2</v>
      </c>
      <c r="K35" s="225" t="s">
        <v>20</v>
      </c>
      <c r="L35" s="158" t="s">
        <v>37</v>
      </c>
      <c r="M35" s="382">
        <f>取引基本表!AX32</f>
        <v>148363</v>
      </c>
      <c r="N35" s="366">
        <f>ABS(取引基本表!BB32)</f>
        <v>7401</v>
      </c>
      <c r="O35" s="410">
        <f t="shared" si="4"/>
        <v>4.988440514144362E-2</v>
      </c>
      <c r="P35" s="406">
        <f t="shared" si="5"/>
        <v>0.95011559485855634</v>
      </c>
      <c r="R35" s="225" t="s">
        <v>20</v>
      </c>
      <c r="S35" s="158" t="s">
        <v>37</v>
      </c>
      <c r="T35" s="364">
        <f>取引基本表!BD32</f>
        <v>150359</v>
      </c>
      <c r="U35" s="446">
        <f>雇用表!E32</f>
        <v>7668</v>
      </c>
      <c r="V35" s="447">
        <f>雇用表!E78</f>
        <v>6892</v>
      </c>
      <c r="W35" s="412">
        <f t="shared" si="7"/>
        <v>5.0997944918495068E-2</v>
      </c>
      <c r="X35" s="412">
        <f t="shared" si="8"/>
        <v>4.58369635339421E-2</v>
      </c>
      <c r="Z35" s="225" t="s">
        <v>20</v>
      </c>
      <c r="AA35" s="48" t="s">
        <v>37</v>
      </c>
      <c r="AB35" s="452">
        <v>47171</v>
      </c>
      <c r="AC35" s="386">
        <v>37603</v>
      </c>
      <c r="AD35" s="386">
        <v>11097</v>
      </c>
      <c r="AE35" s="386">
        <v>3095</v>
      </c>
      <c r="AF35" s="386">
        <v>-2266</v>
      </c>
      <c r="AG35" s="368">
        <v>150359</v>
      </c>
      <c r="AH35" s="406">
        <f t="shared" si="9"/>
        <v>0.64312744830705182</v>
      </c>
      <c r="AI35" s="410">
        <f t="shared" si="10"/>
        <v>0.31372249083859299</v>
      </c>
      <c r="AK35" s="225" t="s">
        <v>20</v>
      </c>
      <c r="AL35" s="158" t="s">
        <v>37</v>
      </c>
      <c r="AM35" s="382">
        <f>取引基本表!AR32</f>
        <v>74871</v>
      </c>
      <c r="AN35" s="406">
        <f t="shared" si="6"/>
        <v>5.8597345271264437E-2</v>
      </c>
      <c r="AP35" s="225" t="s">
        <v>20</v>
      </c>
      <c r="AQ35" s="158" t="s">
        <v>37</v>
      </c>
      <c r="AR35" s="385">
        <f>取引基本表!AX32</f>
        <v>148363</v>
      </c>
      <c r="AS35" s="386">
        <f>取引基本表!AY32</f>
        <v>9397</v>
      </c>
      <c r="AT35" s="386">
        <f>ABS(取引基本表!BB32)</f>
        <v>7401</v>
      </c>
      <c r="AU35" s="387">
        <f t="shared" si="11"/>
        <v>1996</v>
      </c>
      <c r="AV35" s="410">
        <v>0.14958058191588852</v>
      </c>
      <c r="AW35" s="406">
        <v>0.85041941808411148</v>
      </c>
    </row>
    <row r="36" spans="1:49" x14ac:dyDescent="0.2">
      <c r="A36" s="225" t="s">
        <v>21</v>
      </c>
      <c r="B36" s="158" t="s">
        <v>38</v>
      </c>
      <c r="C36" s="404">
        <f t="shared" si="0"/>
        <v>0.97036286861890209</v>
      </c>
      <c r="D36" s="405">
        <f t="shared" si="1"/>
        <v>1.6938329923238536E-2</v>
      </c>
      <c r="E36" s="405">
        <f t="shared" si="1"/>
        <v>8.2700520439970889E-3</v>
      </c>
      <c r="F36" s="405">
        <f t="shared" si="2"/>
        <v>0.84161253999423258</v>
      </c>
      <c r="G36" s="405">
        <f t="shared" si="2"/>
        <v>5.6132677862763138E-2</v>
      </c>
      <c r="H36" s="406">
        <f t="shared" si="3"/>
        <v>0.19400338102244624</v>
      </c>
      <c r="K36" s="225" t="s">
        <v>21</v>
      </c>
      <c r="L36" s="158" t="s">
        <v>38</v>
      </c>
      <c r="M36" s="382">
        <f>取引基本表!AX33</f>
        <v>291290</v>
      </c>
      <c r="N36" s="366">
        <f>ABS(取引基本表!BB33)</f>
        <v>8633</v>
      </c>
      <c r="O36" s="410">
        <f t="shared" si="4"/>
        <v>2.9637131381097876E-2</v>
      </c>
      <c r="P36" s="406">
        <f t="shared" si="5"/>
        <v>0.97036286861890209</v>
      </c>
      <c r="R36" s="225" t="s">
        <v>21</v>
      </c>
      <c r="S36" s="158" t="s">
        <v>38</v>
      </c>
      <c r="T36" s="364">
        <f>取引基本表!BD33</f>
        <v>291292</v>
      </c>
      <c r="U36" s="446">
        <f>雇用表!E33</f>
        <v>4934</v>
      </c>
      <c r="V36" s="447">
        <f>雇用表!E79</f>
        <v>2409</v>
      </c>
      <c r="W36" s="412">
        <f t="shared" si="7"/>
        <v>1.6938329923238536E-2</v>
      </c>
      <c r="X36" s="412">
        <f t="shared" si="8"/>
        <v>8.2700520439970889E-3</v>
      </c>
      <c r="Z36" s="225" t="s">
        <v>21</v>
      </c>
      <c r="AA36" s="48" t="s">
        <v>38</v>
      </c>
      <c r="AB36" s="452">
        <v>16351</v>
      </c>
      <c r="AC36" s="386">
        <v>116189</v>
      </c>
      <c r="AD36" s="386">
        <v>98267</v>
      </c>
      <c r="AE36" s="386">
        <v>14425</v>
      </c>
      <c r="AF36" s="386">
        <v>-77</v>
      </c>
      <c r="AG36" s="368">
        <v>291292</v>
      </c>
      <c r="AH36" s="406">
        <f>SUM(AB36:AF36)/AG36</f>
        <v>0.84161253999423258</v>
      </c>
      <c r="AI36" s="410">
        <f>AB36/AG36</f>
        <v>5.6132677862763138E-2</v>
      </c>
      <c r="AK36" s="225" t="s">
        <v>21</v>
      </c>
      <c r="AL36" s="158" t="s">
        <v>38</v>
      </c>
      <c r="AM36" s="382">
        <f>取引基本表!AR33</f>
        <v>247882</v>
      </c>
      <c r="AN36" s="406">
        <f t="shared" si="6"/>
        <v>0.19400338102244624</v>
      </c>
      <c r="AP36" s="225" t="s">
        <v>21</v>
      </c>
      <c r="AQ36" s="158" t="s">
        <v>38</v>
      </c>
      <c r="AR36" s="385">
        <f>取引基本表!AX33</f>
        <v>291290</v>
      </c>
      <c r="AS36" s="386">
        <f>取引基本表!AY33</f>
        <v>8635</v>
      </c>
      <c r="AT36" s="386">
        <f>ABS(取引基本表!BB33)</f>
        <v>8633</v>
      </c>
      <c r="AU36" s="387">
        <f t="shared" si="11"/>
        <v>2</v>
      </c>
      <c r="AV36" s="410">
        <v>6.3278791478513889E-3</v>
      </c>
      <c r="AW36" s="406">
        <v>0.99367212085214862</v>
      </c>
    </row>
    <row r="37" spans="1:49" x14ac:dyDescent="0.2">
      <c r="A37" s="225" t="s">
        <v>22</v>
      </c>
      <c r="B37" s="158" t="s">
        <v>378</v>
      </c>
      <c r="C37" s="404">
        <f t="shared" si="0"/>
        <v>0.51412455642849397</v>
      </c>
      <c r="D37" s="405">
        <f t="shared" si="1"/>
        <v>8.4854905811519679E-2</v>
      </c>
      <c r="E37" s="405">
        <f t="shared" si="1"/>
        <v>7.6870203364428027E-2</v>
      </c>
      <c r="F37" s="405">
        <f t="shared" si="2"/>
        <v>0.64874544561874981</v>
      </c>
      <c r="G37" s="405">
        <f t="shared" si="2"/>
        <v>0.38383420760226361</v>
      </c>
      <c r="H37" s="406">
        <f t="shared" si="3"/>
        <v>4.7982343549447456E-2</v>
      </c>
      <c r="K37" s="225" t="s">
        <v>22</v>
      </c>
      <c r="L37" s="158" t="s">
        <v>378</v>
      </c>
      <c r="M37" s="382">
        <f>取引基本表!AX34</f>
        <v>193599</v>
      </c>
      <c r="N37" s="366">
        <f>ABS(取引基本表!BB34)</f>
        <v>94065</v>
      </c>
      <c r="O37" s="410">
        <f t="shared" si="4"/>
        <v>0.48587544357150603</v>
      </c>
      <c r="P37" s="406">
        <f t="shared" si="5"/>
        <v>0.51412455642849397</v>
      </c>
      <c r="R37" s="225" t="s">
        <v>22</v>
      </c>
      <c r="S37" s="158" t="s">
        <v>378</v>
      </c>
      <c r="T37" s="364">
        <f>取引基本表!BD34</f>
        <v>193495</v>
      </c>
      <c r="U37" s="446">
        <f>雇用表!E34</f>
        <v>16419</v>
      </c>
      <c r="V37" s="447">
        <f>雇用表!E80</f>
        <v>14874</v>
      </c>
      <c r="W37" s="412">
        <f t="shared" si="7"/>
        <v>8.4854905811519679E-2</v>
      </c>
      <c r="X37" s="412">
        <f t="shared" si="8"/>
        <v>7.6870203364428027E-2</v>
      </c>
      <c r="Z37" s="225" t="s">
        <v>22</v>
      </c>
      <c r="AA37" s="48" t="s">
        <v>378</v>
      </c>
      <c r="AB37" s="452">
        <v>74270</v>
      </c>
      <c r="AC37" s="386">
        <v>14634</v>
      </c>
      <c r="AD37" s="386">
        <v>23850</v>
      </c>
      <c r="AE37" s="386">
        <v>13466</v>
      </c>
      <c r="AF37" s="386">
        <v>-691</v>
      </c>
      <c r="AG37" s="368">
        <v>193495</v>
      </c>
      <c r="AH37" s="406">
        <f t="shared" si="9"/>
        <v>0.64874544561874981</v>
      </c>
      <c r="AI37" s="410">
        <f t="shared" si="10"/>
        <v>0.38383420760226361</v>
      </c>
      <c r="AK37" s="225" t="s">
        <v>22</v>
      </c>
      <c r="AL37" s="158" t="s">
        <v>378</v>
      </c>
      <c r="AM37" s="382">
        <f>取引基本表!AR34</f>
        <v>61308</v>
      </c>
      <c r="AN37" s="406">
        <f t="shared" si="6"/>
        <v>4.7982343549447456E-2</v>
      </c>
      <c r="AP37" s="225" t="s">
        <v>22</v>
      </c>
      <c r="AQ37" s="158" t="s">
        <v>378</v>
      </c>
      <c r="AR37" s="385">
        <f>取引基本表!AX34</f>
        <v>193599</v>
      </c>
      <c r="AS37" s="386">
        <f>取引基本表!AY34</f>
        <v>93961</v>
      </c>
      <c r="AT37" s="386">
        <f>ABS(取引基本表!BB34)</f>
        <v>94065</v>
      </c>
      <c r="AU37" s="387">
        <f t="shared" si="11"/>
        <v>-104</v>
      </c>
      <c r="AV37" s="410">
        <v>0.42821641302313979</v>
      </c>
      <c r="AW37" s="406">
        <v>0.57178358697686016</v>
      </c>
    </row>
    <row r="38" spans="1:49" x14ac:dyDescent="0.2">
      <c r="A38" s="225" t="s">
        <v>23</v>
      </c>
      <c r="B38" s="158" t="s">
        <v>194</v>
      </c>
      <c r="C38" s="404">
        <f t="shared" si="0"/>
        <v>0.46043954090550876</v>
      </c>
      <c r="D38" s="405">
        <f t="shared" si="1"/>
        <v>3.1020680453635756E-2</v>
      </c>
      <c r="E38" s="405">
        <f t="shared" si="1"/>
        <v>3.396708917055815E-2</v>
      </c>
      <c r="F38" s="405">
        <f t="shared" si="2"/>
        <v>0.51649988881476538</v>
      </c>
      <c r="G38" s="405">
        <f t="shared" si="2"/>
        <v>0.15768289971091839</v>
      </c>
      <c r="H38" s="406">
        <f t="shared" si="3"/>
        <v>4.3205084055974702E-2</v>
      </c>
      <c r="K38" s="225" t="s">
        <v>23</v>
      </c>
      <c r="L38" s="158" t="s">
        <v>194</v>
      </c>
      <c r="M38" s="382">
        <f>取引基本表!AX35</f>
        <v>168767</v>
      </c>
      <c r="N38" s="366">
        <f>ABS(取引基本表!BB35)</f>
        <v>91060</v>
      </c>
      <c r="O38" s="410">
        <f t="shared" si="4"/>
        <v>0.53956045909449124</v>
      </c>
      <c r="P38" s="406">
        <f t="shared" si="5"/>
        <v>0.46043954090550876</v>
      </c>
      <c r="R38" s="225" t="s">
        <v>23</v>
      </c>
      <c r="S38" s="158" t="s">
        <v>194</v>
      </c>
      <c r="T38" s="364">
        <f>取引基本表!BD35</f>
        <v>89940</v>
      </c>
      <c r="U38" s="446">
        <f>雇用表!E35</f>
        <v>2790</v>
      </c>
      <c r="V38" s="447">
        <f>雇用表!E81</f>
        <v>3055</v>
      </c>
      <c r="W38" s="412">
        <f t="shared" si="7"/>
        <v>3.1020680453635756E-2</v>
      </c>
      <c r="X38" s="412">
        <f t="shared" si="8"/>
        <v>3.396708917055815E-2</v>
      </c>
      <c r="Z38" s="225" t="s">
        <v>23</v>
      </c>
      <c r="AA38" s="48" t="s">
        <v>194</v>
      </c>
      <c r="AB38" s="452">
        <v>14182</v>
      </c>
      <c r="AC38" s="386">
        <v>16079</v>
      </c>
      <c r="AD38" s="386">
        <v>13332</v>
      </c>
      <c r="AE38" s="386">
        <v>2861</v>
      </c>
      <c r="AF38" s="386">
        <v>0</v>
      </c>
      <c r="AG38" s="368">
        <v>89940</v>
      </c>
      <c r="AH38" s="406">
        <f t="shared" si="9"/>
        <v>0.51649988881476538</v>
      </c>
      <c r="AI38" s="410">
        <f t="shared" si="10"/>
        <v>0.15768289971091839</v>
      </c>
      <c r="AK38" s="225" t="s">
        <v>23</v>
      </c>
      <c r="AL38" s="158" t="s">
        <v>194</v>
      </c>
      <c r="AM38" s="382">
        <f>取引基本表!AR35</f>
        <v>55204</v>
      </c>
      <c r="AN38" s="406">
        <f t="shared" si="6"/>
        <v>4.3205084055974702E-2</v>
      </c>
      <c r="AP38" s="225" t="s">
        <v>23</v>
      </c>
      <c r="AQ38" s="158" t="s">
        <v>194</v>
      </c>
      <c r="AR38" s="385">
        <f>取引基本表!AX35</f>
        <v>168767</v>
      </c>
      <c r="AS38" s="386">
        <f>取引基本表!AY35</f>
        <v>12233</v>
      </c>
      <c r="AT38" s="386">
        <f>ABS(取引基本表!BB35)</f>
        <v>91060</v>
      </c>
      <c r="AU38" s="387">
        <f t="shared" si="11"/>
        <v>-78827</v>
      </c>
      <c r="AV38" s="410">
        <v>0.57331716017527301</v>
      </c>
      <c r="AW38" s="406">
        <v>0.42668283982472699</v>
      </c>
    </row>
    <row r="39" spans="1:49" x14ac:dyDescent="0.2">
      <c r="A39" s="225" t="s">
        <v>24</v>
      </c>
      <c r="B39" s="158" t="s">
        <v>39</v>
      </c>
      <c r="C39" s="404">
        <f t="shared" si="0"/>
        <v>1</v>
      </c>
      <c r="D39" s="405">
        <f t="shared" si="1"/>
        <v>5.2871849815996644E-2</v>
      </c>
      <c r="E39" s="405">
        <f t="shared" si="1"/>
        <v>6.683747146783435E-2</v>
      </c>
      <c r="F39" s="405">
        <f t="shared" si="2"/>
        <v>0.70335864349932453</v>
      </c>
      <c r="G39" s="405">
        <f t="shared" si="2"/>
        <v>0.35257837611217219</v>
      </c>
      <c r="H39" s="406">
        <f t="shared" si="3"/>
        <v>3.7864320821463233E-3</v>
      </c>
      <c r="K39" s="225" t="s">
        <v>24</v>
      </c>
      <c r="L39" s="158" t="s">
        <v>39</v>
      </c>
      <c r="M39" s="382">
        <f>取引基本表!AX36</f>
        <v>107335</v>
      </c>
      <c r="N39" s="366">
        <f>ABS(取引基本表!BB36)</f>
        <v>0</v>
      </c>
      <c r="O39" s="410">
        <f t="shared" si="4"/>
        <v>0</v>
      </c>
      <c r="P39" s="406">
        <f t="shared" si="5"/>
        <v>1</v>
      </c>
      <c r="R39" s="225" t="s">
        <v>24</v>
      </c>
      <c r="S39" s="158" t="s">
        <v>39</v>
      </c>
      <c r="T39" s="364">
        <f>取引基本表!BD36</f>
        <v>107335</v>
      </c>
      <c r="U39" s="446">
        <f>雇用表!E36</f>
        <v>5675</v>
      </c>
      <c r="V39" s="447">
        <f>雇用表!E82</f>
        <v>7174</v>
      </c>
      <c r="W39" s="412">
        <f t="shared" si="7"/>
        <v>5.2871849815996644E-2</v>
      </c>
      <c r="X39" s="412">
        <f t="shared" si="8"/>
        <v>6.683747146783435E-2</v>
      </c>
      <c r="Z39" s="225" t="s">
        <v>24</v>
      </c>
      <c r="AA39" s="48" t="s">
        <v>39</v>
      </c>
      <c r="AB39" s="452">
        <v>37844</v>
      </c>
      <c r="AC39" s="386">
        <v>0</v>
      </c>
      <c r="AD39" s="386">
        <v>37480</v>
      </c>
      <c r="AE39" s="386">
        <v>171</v>
      </c>
      <c r="AF39" s="386">
        <v>0</v>
      </c>
      <c r="AG39" s="368">
        <v>107335</v>
      </c>
      <c r="AH39" s="406">
        <f t="shared" si="9"/>
        <v>0.70335864349932453</v>
      </c>
      <c r="AI39" s="410">
        <f t="shared" si="10"/>
        <v>0.35257837611217219</v>
      </c>
      <c r="AK39" s="225" t="s">
        <v>24</v>
      </c>
      <c r="AL39" s="158" t="s">
        <v>39</v>
      </c>
      <c r="AM39" s="382">
        <f>取引基本表!AR36</f>
        <v>4838</v>
      </c>
      <c r="AN39" s="406">
        <f t="shared" si="6"/>
        <v>3.7864320821463233E-3</v>
      </c>
      <c r="AP39" s="225" t="s">
        <v>24</v>
      </c>
      <c r="AQ39" s="158" t="s">
        <v>39</v>
      </c>
      <c r="AR39" s="385">
        <f>取引基本表!AX36</f>
        <v>107335</v>
      </c>
      <c r="AS39" s="386">
        <f>取引基本表!AY36</f>
        <v>0</v>
      </c>
      <c r="AT39" s="386">
        <f>ABS(取引基本表!BB36)</f>
        <v>0</v>
      </c>
      <c r="AU39" s="387">
        <f t="shared" si="11"/>
        <v>0</v>
      </c>
      <c r="AV39" s="410">
        <v>0</v>
      </c>
      <c r="AW39" s="406">
        <v>1</v>
      </c>
    </row>
    <row r="40" spans="1:49" x14ac:dyDescent="0.2">
      <c r="A40" s="225" t="s">
        <v>25</v>
      </c>
      <c r="B40" s="158" t="s">
        <v>40</v>
      </c>
      <c r="C40" s="404">
        <f t="shared" si="0"/>
        <v>0.88524546011567695</v>
      </c>
      <c r="D40" s="405">
        <f t="shared" si="1"/>
        <v>9.1381861743358467E-2</v>
      </c>
      <c r="E40" s="405">
        <f t="shared" si="1"/>
        <v>5.5943908110774432E-2</v>
      </c>
      <c r="F40" s="405">
        <f t="shared" si="2"/>
        <v>0.70839968994433089</v>
      </c>
      <c r="G40" s="405">
        <f t="shared" si="2"/>
        <v>0.51249383412021698</v>
      </c>
      <c r="H40" s="406">
        <f t="shared" si="3"/>
        <v>3.2436684093541619E-2</v>
      </c>
      <c r="K40" s="225" t="s">
        <v>25</v>
      </c>
      <c r="L40" s="158" t="s">
        <v>40</v>
      </c>
      <c r="M40" s="382">
        <f>取引基本表!AX37</f>
        <v>148517</v>
      </c>
      <c r="N40" s="366">
        <f>ABS(取引基本表!BB37)</f>
        <v>17043</v>
      </c>
      <c r="O40" s="410">
        <f t="shared" si="4"/>
        <v>0.11475453988432301</v>
      </c>
      <c r="P40" s="406">
        <f t="shared" si="5"/>
        <v>0.88524546011567695</v>
      </c>
      <c r="R40" s="225" t="s">
        <v>25</v>
      </c>
      <c r="S40" s="158" t="s">
        <v>40</v>
      </c>
      <c r="T40" s="364">
        <f>取引基本表!BD37</f>
        <v>141910</v>
      </c>
      <c r="U40" s="446">
        <f>雇用表!E37</f>
        <v>12968</v>
      </c>
      <c r="V40" s="447">
        <f>雇用表!E83</f>
        <v>7939</v>
      </c>
      <c r="W40" s="412">
        <f t="shared" si="7"/>
        <v>9.1381861743358467E-2</v>
      </c>
      <c r="X40" s="412">
        <f t="shared" si="8"/>
        <v>5.5943908110774432E-2</v>
      </c>
      <c r="Z40" s="225" t="s">
        <v>25</v>
      </c>
      <c r="AA40" s="48" t="s">
        <v>40</v>
      </c>
      <c r="AB40" s="452">
        <v>72728</v>
      </c>
      <c r="AC40" s="386">
        <v>2914</v>
      </c>
      <c r="AD40" s="386">
        <v>23521</v>
      </c>
      <c r="AE40" s="386">
        <v>1799</v>
      </c>
      <c r="AF40" s="386">
        <v>-433</v>
      </c>
      <c r="AG40" s="368">
        <v>141910</v>
      </c>
      <c r="AH40" s="406">
        <f t="shared" si="9"/>
        <v>0.70839968994433089</v>
      </c>
      <c r="AI40" s="410">
        <f t="shared" si="10"/>
        <v>0.51249383412021698</v>
      </c>
      <c r="AK40" s="225" t="s">
        <v>25</v>
      </c>
      <c r="AL40" s="158" t="s">
        <v>40</v>
      </c>
      <c r="AM40" s="382">
        <f>取引基本表!AR37</f>
        <v>41445</v>
      </c>
      <c r="AN40" s="406">
        <f t="shared" si="6"/>
        <v>3.2436684093541619E-2</v>
      </c>
      <c r="AP40" s="225" t="s">
        <v>25</v>
      </c>
      <c r="AQ40" s="158" t="s">
        <v>40</v>
      </c>
      <c r="AR40" s="385">
        <f>取引基本表!AX37</f>
        <v>148517</v>
      </c>
      <c r="AS40" s="386">
        <f>取引基本表!AY37</f>
        <v>10436</v>
      </c>
      <c r="AT40" s="386">
        <f>ABS(取引基本表!BB37)</f>
        <v>17043</v>
      </c>
      <c r="AU40" s="387">
        <f t="shared" si="11"/>
        <v>-6607</v>
      </c>
      <c r="AV40" s="410">
        <v>0.13187533136804414</v>
      </c>
      <c r="AW40" s="406">
        <v>0.86812466863195592</v>
      </c>
    </row>
    <row r="41" spans="1:49" x14ac:dyDescent="0.2">
      <c r="A41" s="225" t="s">
        <v>26</v>
      </c>
      <c r="B41" s="158" t="s">
        <v>277</v>
      </c>
      <c r="C41" s="404">
        <f t="shared" si="0"/>
        <v>0.76732784646536523</v>
      </c>
      <c r="D41" s="405">
        <f t="shared" si="1"/>
        <v>0.13973379965121197</v>
      </c>
      <c r="E41" s="405">
        <f t="shared" si="1"/>
        <v>0.13463978369439705</v>
      </c>
      <c r="F41" s="405">
        <f t="shared" si="2"/>
        <v>0.5479013319521201</v>
      </c>
      <c r="G41" s="405">
        <f t="shared" si="2"/>
        <v>0.44330293713737212</v>
      </c>
      <c r="H41" s="406">
        <f t="shared" si="3"/>
        <v>5.3196318442225214E-2</v>
      </c>
      <c r="K41" s="225" t="s">
        <v>26</v>
      </c>
      <c r="L41" s="158" t="s">
        <v>277</v>
      </c>
      <c r="M41" s="382">
        <f>取引基本表!AX38</f>
        <v>191123</v>
      </c>
      <c r="N41" s="366">
        <f>ABS(取引基本表!BB38)</f>
        <v>44469</v>
      </c>
      <c r="O41" s="410">
        <f t="shared" si="4"/>
        <v>0.23267215353463477</v>
      </c>
      <c r="P41" s="406">
        <f t="shared" si="5"/>
        <v>0.76732784646536523</v>
      </c>
      <c r="R41" s="225" t="s">
        <v>26</v>
      </c>
      <c r="S41" s="158" t="s">
        <v>277</v>
      </c>
      <c r="T41" s="364">
        <f>取引基本表!BD38</f>
        <v>210443</v>
      </c>
      <c r="U41" s="446">
        <f>雇用表!E38</f>
        <v>29406</v>
      </c>
      <c r="V41" s="447">
        <f>雇用表!E84</f>
        <v>28334</v>
      </c>
      <c r="W41" s="412">
        <f t="shared" si="7"/>
        <v>0.13973379965121197</v>
      </c>
      <c r="X41" s="412">
        <f t="shared" si="8"/>
        <v>0.13463978369439705</v>
      </c>
      <c r="Z41" s="225" t="s">
        <v>26</v>
      </c>
      <c r="AA41" s="48" t="s">
        <v>277</v>
      </c>
      <c r="AB41" s="452">
        <v>93290</v>
      </c>
      <c r="AC41" s="386">
        <v>7970</v>
      </c>
      <c r="AD41" s="386">
        <v>13753</v>
      </c>
      <c r="AE41" s="386">
        <v>3163</v>
      </c>
      <c r="AF41" s="386">
        <v>-2874</v>
      </c>
      <c r="AG41" s="368">
        <v>210443</v>
      </c>
      <c r="AH41" s="406">
        <f t="shared" si="9"/>
        <v>0.5479013319521201</v>
      </c>
      <c r="AI41" s="410">
        <f t="shared" si="10"/>
        <v>0.44330293713737212</v>
      </c>
      <c r="AK41" s="225" t="s">
        <v>26</v>
      </c>
      <c r="AL41" s="158" t="s">
        <v>277</v>
      </c>
      <c r="AM41" s="382">
        <f>取引基本表!AR38</f>
        <v>67970</v>
      </c>
      <c r="AN41" s="406">
        <f t="shared" si="6"/>
        <v>5.3196318442225214E-2</v>
      </c>
      <c r="AP41" s="225" t="s">
        <v>26</v>
      </c>
      <c r="AQ41" s="158" t="s">
        <v>277</v>
      </c>
      <c r="AR41" s="385">
        <f>取引基本表!AX38</f>
        <v>191123</v>
      </c>
      <c r="AS41" s="386">
        <f>取引基本表!AY38</f>
        <v>63789</v>
      </c>
      <c r="AT41" s="386">
        <f>ABS(取引基本表!BB38)</f>
        <v>44469</v>
      </c>
      <c r="AU41" s="387">
        <f t="shared" si="11"/>
        <v>19320</v>
      </c>
      <c r="AV41" s="410">
        <v>5.6596812691101581E-5</v>
      </c>
      <c r="AW41" s="406">
        <v>0.9999434031873089</v>
      </c>
    </row>
    <row r="42" spans="1:49" x14ac:dyDescent="0.2">
      <c r="A42" s="225" t="s">
        <v>51</v>
      </c>
      <c r="B42" s="158" t="s">
        <v>368</v>
      </c>
      <c r="C42" s="404">
        <f t="shared" ref="C42:C47" si="12">P42</f>
        <v>0.61896115066660296</v>
      </c>
      <c r="D42" s="405">
        <f t="shared" ref="D42:E47" si="13">W42</f>
        <v>0.22065583818571866</v>
      </c>
      <c r="E42" s="405">
        <f t="shared" si="13"/>
        <v>0.18349678210235978</v>
      </c>
      <c r="F42" s="405">
        <f t="shared" ref="F42:G46" si="14">AH42</f>
        <v>0.55654305853509045</v>
      </c>
      <c r="G42" s="405">
        <f t="shared" si="14"/>
        <v>0.48521299417713759</v>
      </c>
      <c r="H42" s="406">
        <f t="shared" ref="H42:H47" si="15">AN42</f>
        <v>1.2030804871176784E-2</v>
      </c>
      <c r="K42" s="225" t="s">
        <v>51</v>
      </c>
      <c r="L42" s="158" t="s">
        <v>368</v>
      </c>
      <c r="M42" s="382">
        <f>取引基本表!AX39</f>
        <v>20927</v>
      </c>
      <c r="N42" s="366">
        <f>ABS(取引基本表!BB39)</f>
        <v>7974</v>
      </c>
      <c r="O42" s="410">
        <f t="shared" ref="O42:O47" si="16">N42/M42</f>
        <v>0.38103884933339704</v>
      </c>
      <c r="P42" s="406">
        <f t="shared" si="5"/>
        <v>0.61896115066660296</v>
      </c>
      <c r="R42" s="225" t="s">
        <v>51</v>
      </c>
      <c r="S42" s="158" t="s">
        <v>368</v>
      </c>
      <c r="T42" s="364">
        <f>取引基本表!BD39</f>
        <v>13052</v>
      </c>
      <c r="U42" s="446">
        <f>雇用表!E39</f>
        <v>2880</v>
      </c>
      <c r="V42" s="447">
        <f>雇用表!E85</f>
        <v>2395</v>
      </c>
      <c r="W42" s="412">
        <f t="shared" si="7"/>
        <v>0.22065583818571866</v>
      </c>
      <c r="X42" s="412">
        <f t="shared" si="8"/>
        <v>0.18349678210235978</v>
      </c>
      <c r="Z42" s="225" t="s">
        <v>51</v>
      </c>
      <c r="AA42" s="48" t="s">
        <v>368</v>
      </c>
      <c r="AB42" s="452">
        <v>6333</v>
      </c>
      <c r="AC42" s="386">
        <v>-83</v>
      </c>
      <c r="AD42" s="386">
        <v>795</v>
      </c>
      <c r="AE42" s="386">
        <v>447</v>
      </c>
      <c r="AF42" s="386">
        <v>-228</v>
      </c>
      <c r="AG42" s="368">
        <v>13052</v>
      </c>
      <c r="AH42" s="406">
        <f t="shared" ref="AH42:AH47" si="17">SUM(AB42:AF42)/AG42</f>
        <v>0.55654305853509045</v>
      </c>
      <c r="AI42" s="410">
        <f t="shared" ref="AI42:AI47" si="18">AB42/AG42</f>
        <v>0.48521299417713759</v>
      </c>
      <c r="AK42" s="225" t="s">
        <v>51</v>
      </c>
      <c r="AL42" s="158" t="s">
        <v>368</v>
      </c>
      <c r="AM42" s="382">
        <f>取引基本表!AR39</f>
        <v>15372</v>
      </c>
      <c r="AN42" s="406">
        <f t="shared" si="6"/>
        <v>1.2030804871176784E-2</v>
      </c>
      <c r="AP42" s="225" t="s">
        <v>51</v>
      </c>
      <c r="AQ42" s="158" t="s">
        <v>368</v>
      </c>
      <c r="AR42" s="385">
        <f>取引基本表!AX39</f>
        <v>20927</v>
      </c>
      <c r="AS42" s="386">
        <f>取引基本表!AY39</f>
        <v>99</v>
      </c>
      <c r="AT42" s="386">
        <f>ABS(取引基本表!BB39)</f>
        <v>7974</v>
      </c>
      <c r="AU42" s="387">
        <f t="shared" si="11"/>
        <v>-7875</v>
      </c>
      <c r="AV42" s="410">
        <v>6.3071491241979305E-2</v>
      </c>
      <c r="AW42" s="406">
        <v>0.93692850875802069</v>
      </c>
    </row>
    <row r="43" spans="1:49" x14ac:dyDescent="0.2">
      <c r="A43" s="225" t="s">
        <v>195</v>
      </c>
      <c r="B43" s="158" t="s">
        <v>41</v>
      </c>
      <c r="C43" s="404">
        <f t="shared" si="12"/>
        <v>0.5789580681381028</v>
      </c>
      <c r="D43" s="405">
        <f t="shared" si="13"/>
        <v>0.10839694656488549</v>
      </c>
      <c r="E43" s="405">
        <f t="shared" si="13"/>
        <v>8.9508360596146849E-2</v>
      </c>
      <c r="F43" s="405">
        <f t="shared" si="14"/>
        <v>0.5990685205379862</v>
      </c>
      <c r="G43" s="405">
        <f t="shared" si="14"/>
        <v>0.34272082878953108</v>
      </c>
      <c r="H43" s="406">
        <f t="shared" si="15"/>
        <v>3.3445512318817892E-2</v>
      </c>
      <c r="K43" s="225" t="s">
        <v>195</v>
      </c>
      <c r="L43" s="158" t="s">
        <v>41</v>
      </c>
      <c r="M43" s="382">
        <f>取引基本表!AX40</f>
        <v>319733</v>
      </c>
      <c r="N43" s="366">
        <f>ABS(取引基本表!BB40)</f>
        <v>134621</v>
      </c>
      <c r="O43" s="410">
        <f t="shared" si="16"/>
        <v>0.42104193186189726</v>
      </c>
      <c r="P43" s="406">
        <f t="shared" si="5"/>
        <v>0.5789580681381028</v>
      </c>
      <c r="R43" s="225" t="s">
        <v>195</v>
      </c>
      <c r="S43" s="158" t="s">
        <v>41</v>
      </c>
      <c r="T43" s="364">
        <f>取引基本表!BD40</f>
        <v>220080</v>
      </c>
      <c r="U43" s="446">
        <f>雇用表!E40</f>
        <v>23856</v>
      </c>
      <c r="V43" s="447">
        <f>雇用表!E86</f>
        <v>19699</v>
      </c>
      <c r="W43" s="412">
        <f t="shared" si="7"/>
        <v>0.10839694656488549</v>
      </c>
      <c r="X43" s="412">
        <f t="shared" si="8"/>
        <v>8.9508360596146849E-2</v>
      </c>
      <c r="Z43" s="225" t="s">
        <v>195</v>
      </c>
      <c r="AA43" s="48" t="s">
        <v>41</v>
      </c>
      <c r="AB43" s="452">
        <v>75426</v>
      </c>
      <c r="AC43" s="386">
        <v>19625</v>
      </c>
      <c r="AD43" s="386">
        <v>26432</v>
      </c>
      <c r="AE43" s="386">
        <v>10369</v>
      </c>
      <c r="AF43" s="386">
        <v>-9</v>
      </c>
      <c r="AG43" s="368">
        <v>220080</v>
      </c>
      <c r="AH43" s="406">
        <f t="shared" si="17"/>
        <v>0.5990685205379862</v>
      </c>
      <c r="AI43" s="410">
        <f t="shared" si="18"/>
        <v>0.34272082878953108</v>
      </c>
      <c r="AK43" s="225" t="s">
        <v>195</v>
      </c>
      <c r="AL43" s="158" t="s">
        <v>41</v>
      </c>
      <c r="AM43" s="382">
        <f>取引基本表!AR40</f>
        <v>42734</v>
      </c>
      <c r="AN43" s="406">
        <f t="shared" si="6"/>
        <v>3.3445512318817892E-2</v>
      </c>
      <c r="AP43" s="225" t="s">
        <v>195</v>
      </c>
      <c r="AQ43" s="158" t="s">
        <v>41</v>
      </c>
      <c r="AR43" s="385">
        <f>取引基本表!AX40</f>
        <v>319733</v>
      </c>
      <c r="AS43" s="386">
        <f>取引基本表!AY40</f>
        <v>34968</v>
      </c>
      <c r="AT43" s="386">
        <f>ABS(取引基本表!BB40)</f>
        <v>134621</v>
      </c>
      <c r="AU43" s="387">
        <f t="shared" si="11"/>
        <v>-99653</v>
      </c>
      <c r="AV43" s="410">
        <v>0.35331229564204947</v>
      </c>
      <c r="AW43" s="406">
        <v>0.64668770435795053</v>
      </c>
    </row>
    <row r="44" spans="1:49" x14ac:dyDescent="0.2">
      <c r="A44" s="225" t="s">
        <v>206</v>
      </c>
      <c r="B44" s="158" t="s">
        <v>346</v>
      </c>
      <c r="C44" s="404">
        <f t="shared" si="12"/>
        <v>0.63630612597919289</v>
      </c>
      <c r="D44" s="405">
        <f t="shared" si="13"/>
        <v>0.14712715204314458</v>
      </c>
      <c r="E44" s="405">
        <f t="shared" si="13"/>
        <v>0.10673719145405518</v>
      </c>
      <c r="F44" s="405">
        <f t="shared" si="14"/>
        <v>0.52896909354905619</v>
      </c>
      <c r="G44" s="405">
        <f t="shared" si="14"/>
        <v>0.27264053101016389</v>
      </c>
      <c r="H44" s="406">
        <f t="shared" si="15"/>
        <v>0.11349043608928404</v>
      </c>
      <c r="K44" s="225" t="s">
        <v>206</v>
      </c>
      <c r="L44" s="158" t="s">
        <v>278</v>
      </c>
      <c r="M44" s="382">
        <f>取引基本表!AX41</f>
        <v>202335</v>
      </c>
      <c r="N44" s="366">
        <f>ABS(取引基本表!BB41)</f>
        <v>73588</v>
      </c>
      <c r="O44" s="410">
        <f t="shared" si="16"/>
        <v>0.36369387402080705</v>
      </c>
      <c r="P44" s="406">
        <f>1-O44</f>
        <v>0.63630612597919289</v>
      </c>
      <c r="R44" s="225" t="s">
        <v>206</v>
      </c>
      <c r="S44" s="158" t="s">
        <v>361</v>
      </c>
      <c r="T44" s="364">
        <f>取引基本表!BD41</f>
        <v>241050</v>
      </c>
      <c r="U44" s="446">
        <f>雇用表!E41</f>
        <v>35465</v>
      </c>
      <c r="V44" s="447">
        <f>雇用表!E87</f>
        <v>25729</v>
      </c>
      <c r="W44" s="412">
        <f t="shared" si="7"/>
        <v>0.14712715204314458</v>
      </c>
      <c r="X44" s="412">
        <f t="shared" si="8"/>
        <v>0.10673719145405518</v>
      </c>
      <c r="Z44" s="225" t="s">
        <v>206</v>
      </c>
      <c r="AA44" s="48" t="s">
        <v>42</v>
      </c>
      <c r="AB44" s="452">
        <v>65720</v>
      </c>
      <c r="AC44" s="386">
        <v>24072</v>
      </c>
      <c r="AD44" s="386">
        <v>23256</v>
      </c>
      <c r="AE44" s="386">
        <v>14460</v>
      </c>
      <c r="AF44" s="386">
        <v>0</v>
      </c>
      <c r="AG44" s="368">
        <v>241050</v>
      </c>
      <c r="AH44" s="406">
        <f t="shared" si="17"/>
        <v>0.52896909354905619</v>
      </c>
      <c r="AI44" s="410">
        <f t="shared" si="18"/>
        <v>0.27264053101016389</v>
      </c>
      <c r="AK44" s="225" t="s">
        <v>206</v>
      </c>
      <c r="AL44" s="158" t="s">
        <v>42</v>
      </c>
      <c r="AM44" s="382">
        <f>取引基本表!AR41</f>
        <v>145009</v>
      </c>
      <c r="AN44" s="406">
        <f t="shared" si="6"/>
        <v>0.11349043608928404</v>
      </c>
      <c r="AP44" s="225" t="s">
        <v>201</v>
      </c>
      <c r="AQ44" s="158" t="s">
        <v>42</v>
      </c>
      <c r="AR44" s="385">
        <f>取引基本表!AX41</f>
        <v>202335</v>
      </c>
      <c r="AS44" s="386">
        <f>取引基本表!AY41</f>
        <v>112303</v>
      </c>
      <c r="AT44" s="386">
        <f>ABS(取引基本表!BB41)</f>
        <v>73588</v>
      </c>
      <c r="AU44" s="387">
        <f t="shared" si="11"/>
        <v>38715</v>
      </c>
      <c r="AV44" s="410">
        <v>0.30843419542811235</v>
      </c>
      <c r="AW44" s="406">
        <v>0.69156580457188765</v>
      </c>
    </row>
    <row r="45" spans="1:49" x14ac:dyDescent="0.2">
      <c r="A45" s="225" t="s">
        <v>342</v>
      </c>
      <c r="B45" s="158" t="s">
        <v>279</v>
      </c>
      <c r="C45" s="404">
        <f t="shared" si="12"/>
        <v>1</v>
      </c>
      <c r="D45" s="405">
        <f t="shared" si="13"/>
        <v>0</v>
      </c>
      <c r="E45" s="405">
        <f t="shared" si="13"/>
        <v>0</v>
      </c>
      <c r="F45" s="405">
        <f t="shared" si="14"/>
        <v>0</v>
      </c>
      <c r="G45" s="405">
        <f t="shared" si="14"/>
        <v>0</v>
      </c>
      <c r="H45" s="406">
        <f t="shared" si="15"/>
        <v>0</v>
      </c>
      <c r="K45" s="225" t="s">
        <v>342</v>
      </c>
      <c r="L45" s="158" t="s">
        <v>279</v>
      </c>
      <c r="M45" s="382">
        <f>取引基本表!AX42</f>
        <v>6877</v>
      </c>
      <c r="N45" s="366">
        <f>ABS(取引基本表!BB42)</f>
        <v>0</v>
      </c>
      <c r="O45" s="410">
        <f t="shared" si="16"/>
        <v>0</v>
      </c>
      <c r="P45" s="406">
        <f>1-O45</f>
        <v>1</v>
      </c>
      <c r="R45" s="225" t="s">
        <v>342</v>
      </c>
      <c r="S45" s="158" t="s">
        <v>279</v>
      </c>
      <c r="T45" s="364">
        <f>取引基本表!BD42</f>
        <v>6877</v>
      </c>
      <c r="U45" s="446">
        <f>雇用表!E42</f>
        <v>0</v>
      </c>
      <c r="V45" s="447">
        <f>雇用表!E88</f>
        <v>0</v>
      </c>
      <c r="W45" s="412">
        <f t="shared" si="7"/>
        <v>0</v>
      </c>
      <c r="X45" s="412">
        <f t="shared" si="8"/>
        <v>0</v>
      </c>
      <c r="Z45" s="225" t="s">
        <v>342</v>
      </c>
      <c r="AA45" s="48" t="s">
        <v>279</v>
      </c>
      <c r="AB45" s="452">
        <v>0</v>
      </c>
      <c r="AC45" s="386">
        <v>0</v>
      </c>
      <c r="AD45" s="386">
        <v>0</v>
      </c>
      <c r="AE45" s="386">
        <v>0</v>
      </c>
      <c r="AF45" s="386">
        <v>0</v>
      </c>
      <c r="AG45" s="368">
        <v>6877</v>
      </c>
      <c r="AH45" s="406">
        <v>0</v>
      </c>
      <c r="AI45" s="410">
        <v>0</v>
      </c>
      <c r="AK45" s="225" t="s">
        <v>342</v>
      </c>
      <c r="AL45" s="158" t="s">
        <v>279</v>
      </c>
      <c r="AM45" s="382">
        <f>取引基本表!AR42</f>
        <v>0</v>
      </c>
      <c r="AN45" s="406">
        <f t="shared" si="6"/>
        <v>0</v>
      </c>
      <c r="AP45" s="225" t="s">
        <v>202</v>
      </c>
      <c r="AQ45" s="158" t="s">
        <v>279</v>
      </c>
      <c r="AR45" s="385">
        <f>取引基本表!AX42</f>
        <v>6877</v>
      </c>
      <c r="AS45" s="386">
        <f>取引基本表!AY42</f>
        <v>0</v>
      </c>
      <c r="AT45" s="386">
        <f>ABS(取引基本表!BB42)</f>
        <v>0</v>
      </c>
      <c r="AU45" s="387">
        <f t="shared" si="11"/>
        <v>0</v>
      </c>
      <c r="AV45" s="410">
        <v>0</v>
      </c>
      <c r="AW45" s="406">
        <v>1</v>
      </c>
    </row>
    <row r="46" spans="1:49" x14ac:dyDescent="0.2">
      <c r="A46" s="225" t="s">
        <v>343</v>
      </c>
      <c r="B46" s="158" t="s">
        <v>280</v>
      </c>
      <c r="C46" s="404">
        <f t="shared" si="12"/>
        <v>0.4351527731358511</v>
      </c>
      <c r="D46" s="405">
        <f t="shared" si="13"/>
        <v>1.6940265397491227E-3</v>
      </c>
      <c r="E46" s="405">
        <f t="shared" si="13"/>
        <v>4.8400758278546365E-3</v>
      </c>
      <c r="F46" s="405">
        <f t="shared" si="14"/>
        <v>0.31347557778405194</v>
      </c>
      <c r="G46" s="405">
        <f t="shared" si="14"/>
        <v>9.2768120033880526E-3</v>
      </c>
      <c r="H46" s="406">
        <f t="shared" si="15"/>
        <v>2.189916413611746E-2</v>
      </c>
      <c r="K46" s="225" t="s">
        <v>343</v>
      </c>
      <c r="L46" s="158" t="s">
        <v>280</v>
      </c>
      <c r="M46" s="382">
        <f>取引基本表!AX43</f>
        <v>56849</v>
      </c>
      <c r="N46" s="366">
        <f>ABS(取引基本表!BB43)</f>
        <v>32111</v>
      </c>
      <c r="O46" s="410">
        <f t="shared" si="16"/>
        <v>0.5648472268641489</v>
      </c>
      <c r="P46" s="406">
        <f>1-O46</f>
        <v>0.4351527731358511</v>
      </c>
      <c r="R46" s="225" t="s">
        <v>343</v>
      </c>
      <c r="S46" s="158" t="s">
        <v>280</v>
      </c>
      <c r="T46" s="364">
        <f>取引基本表!BD43</f>
        <v>24793</v>
      </c>
      <c r="U46" s="446">
        <f>雇用表!E43</f>
        <v>42</v>
      </c>
      <c r="V46" s="447">
        <f>雇用表!E89</f>
        <v>120</v>
      </c>
      <c r="W46" s="412">
        <f t="shared" si="7"/>
        <v>1.6940265397491227E-3</v>
      </c>
      <c r="X46" s="412">
        <f t="shared" si="8"/>
        <v>4.8400758278546365E-3</v>
      </c>
      <c r="Z46" s="225" t="s">
        <v>343</v>
      </c>
      <c r="AA46" s="48" t="s">
        <v>280</v>
      </c>
      <c r="AB46" s="452">
        <v>230</v>
      </c>
      <c r="AC46" s="386">
        <v>6425</v>
      </c>
      <c r="AD46" s="386">
        <v>891</v>
      </c>
      <c r="AE46" s="386">
        <v>318</v>
      </c>
      <c r="AF46" s="386">
        <v>-92</v>
      </c>
      <c r="AG46" s="368">
        <v>24793</v>
      </c>
      <c r="AH46" s="406">
        <f t="shared" si="17"/>
        <v>0.31347557778405194</v>
      </c>
      <c r="AI46" s="410">
        <f t="shared" si="18"/>
        <v>9.2768120033880526E-3</v>
      </c>
      <c r="AK46" s="225" t="s">
        <v>343</v>
      </c>
      <c r="AL46" s="158" t="s">
        <v>280</v>
      </c>
      <c r="AM46" s="382">
        <f>取引基本表!AR43</f>
        <v>27981</v>
      </c>
      <c r="AN46" s="406">
        <f t="shared" si="6"/>
        <v>2.189916413611746E-2</v>
      </c>
      <c r="AP46" s="225" t="s">
        <v>203</v>
      </c>
      <c r="AQ46" s="158" t="s">
        <v>280</v>
      </c>
      <c r="AR46" s="385">
        <f>取引基本表!AX43</f>
        <v>56849</v>
      </c>
      <c r="AS46" s="386">
        <f>取引基本表!AY43</f>
        <v>55</v>
      </c>
      <c r="AT46" s="386">
        <f>ABS(取引基本表!BB43)</f>
        <v>32111</v>
      </c>
      <c r="AU46" s="387">
        <f t="shared" si="11"/>
        <v>-32056</v>
      </c>
      <c r="AV46" s="410">
        <v>6.99850635196259E-3</v>
      </c>
      <c r="AW46" s="406">
        <v>0.99300149364803736</v>
      </c>
    </row>
    <row r="47" spans="1:49" x14ac:dyDescent="0.2">
      <c r="A47" s="226" t="s">
        <v>348</v>
      </c>
      <c r="B47" s="227" t="s">
        <v>43</v>
      </c>
      <c r="C47" s="407">
        <f t="shared" si="12"/>
        <v>0.50215200620282352</v>
      </c>
      <c r="D47" s="408">
        <f t="shared" si="13"/>
        <v>5.4742347785855433E-2</v>
      </c>
      <c r="E47" s="408">
        <f t="shared" si="13"/>
        <v>4.5721861365849166E-2</v>
      </c>
      <c r="F47" s="408">
        <f>AH47</f>
        <v>0.44541069554230517</v>
      </c>
      <c r="G47" s="408">
        <f>AI47</f>
        <v>0.20854392305328981</v>
      </c>
      <c r="H47" s="409">
        <f t="shared" si="15"/>
        <v>1</v>
      </c>
      <c r="K47" s="226" t="s">
        <v>348</v>
      </c>
      <c r="L47" s="228" t="s">
        <v>43</v>
      </c>
      <c r="M47" s="383">
        <f>取引基本表!AX44</f>
        <v>4915181</v>
      </c>
      <c r="N47" s="384">
        <f>ABS(取引基本表!BB44)</f>
        <v>2447013</v>
      </c>
      <c r="O47" s="411">
        <f t="shared" si="16"/>
        <v>0.49784799379717654</v>
      </c>
      <c r="P47" s="409">
        <f>1-O47</f>
        <v>0.50215200620282352</v>
      </c>
      <c r="R47" s="226" t="s">
        <v>348</v>
      </c>
      <c r="S47" s="228" t="s">
        <v>43</v>
      </c>
      <c r="T47" s="365">
        <f>取引基本表!BD44</f>
        <v>5237079</v>
      </c>
      <c r="U47" s="448">
        <f>雇用表!E44</f>
        <v>286690</v>
      </c>
      <c r="V47" s="449">
        <f>雇用表!E90</f>
        <v>239449</v>
      </c>
      <c r="W47" s="413">
        <f t="shared" si="7"/>
        <v>5.4742347785855433E-2</v>
      </c>
      <c r="X47" s="413">
        <f t="shared" si="8"/>
        <v>4.5721861365849166E-2</v>
      </c>
      <c r="Z47" s="226" t="s">
        <v>348</v>
      </c>
      <c r="AA47" s="229" t="s">
        <v>43</v>
      </c>
      <c r="AB47" s="453">
        <v>1092161</v>
      </c>
      <c r="AC47" s="389">
        <v>465495</v>
      </c>
      <c r="AD47" s="389">
        <v>634599</v>
      </c>
      <c r="AE47" s="389">
        <v>150899</v>
      </c>
      <c r="AF47" s="389">
        <v>-10503</v>
      </c>
      <c r="AG47" s="369">
        <v>5237079</v>
      </c>
      <c r="AH47" s="409">
        <f t="shared" si="17"/>
        <v>0.44541069554230517</v>
      </c>
      <c r="AI47" s="411">
        <f t="shared" si="18"/>
        <v>0.20854392305328981</v>
      </c>
      <c r="AK47" s="226" t="s">
        <v>348</v>
      </c>
      <c r="AL47" s="228" t="s">
        <v>43</v>
      </c>
      <c r="AM47" s="383">
        <f>取引基本表!AR44</f>
        <v>1277720</v>
      </c>
      <c r="AN47" s="409">
        <f t="shared" si="6"/>
        <v>1</v>
      </c>
      <c r="AP47" s="226" t="s">
        <v>204</v>
      </c>
      <c r="AQ47" s="228" t="s">
        <v>43</v>
      </c>
      <c r="AR47" s="388">
        <f>取引基本表!AX44</f>
        <v>4915181</v>
      </c>
      <c r="AS47" s="389">
        <f>取引基本表!AY44</f>
        <v>2768911</v>
      </c>
      <c r="AT47" s="390">
        <f>ABS(取引基本表!BB44)</f>
        <v>2447013</v>
      </c>
      <c r="AU47" s="391">
        <f t="shared" si="11"/>
        <v>321898</v>
      </c>
      <c r="AV47" s="411">
        <v>0.41467476400433478</v>
      </c>
      <c r="AW47" s="409">
        <v>0.58532523599566522</v>
      </c>
    </row>
    <row r="48" spans="1:49" ht="13" x14ac:dyDescent="0.2">
      <c r="A48" s="56" t="s">
        <v>486</v>
      </c>
      <c r="K48" s="56" t="s">
        <v>486</v>
      </c>
      <c r="R48" s="56" t="s">
        <v>486</v>
      </c>
      <c r="Z48" s="56" t="s">
        <v>486</v>
      </c>
      <c r="AK48" s="56" t="s">
        <v>486</v>
      </c>
      <c r="AP48" s="56" t="s">
        <v>486</v>
      </c>
      <c r="AR48" s="231"/>
      <c r="AS48" s="231"/>
      <c r="AT48" s="231"/>
      <c r="AU48" s="231"/>
      <c r="AV48" s="230"/>
      <c r="AW48" s="230"/>
    </row>
    <row r="49" spans="43:49" x14ac:dyDescent="0.2">
      <c r="AQ49" s="48" t="s">
        <v>394</v>
      </c>
      <c r="AR49" s="231">
        <f>SUM(AR12:AR29)+AR45</f>
        <v>1845433</v>
      </c>
      <c r="AS49" s="231">
        <f>SUM(AS12:AS29)+AS45</f>
        <v>1949102</v>
      </c>
      <c r="AT49" s="231">
        <f>SUM(AT12:AT29)+AT45</f>
        <v>1422670</v>
      </c>
      <c r="AU49" s="231">
        <f>SUM(AU12:AU29)+AU45</f>
        <v>526432</v>
      </c>
      <c r="AV49" s="230">
        <f>AT49/AR49</f>
        <v>0.77091392643352541</v>
      </c>
      <c r="AW49" s="230">
        <f>1-AV49</f>
        <v>0.22908607356647459</v>
      </c>
    </row>
    <row r="50" spans="43:49" x14ac:dyDescent="0.2">
      <c r="AQ50" s="48" t="s">
        <v>395</v>
      </c>
      <c r="AR50" s="231">
        <f>SUM(AR8:AR11)+SUM(AR30:AR44)+AR46</f>
        <v>3069748</v>
      </c>
      <c r="AS50" s="231">
        <f>SUM(AS8:AS11)+SUM(AS30:AS44)+AS46</f>
        <v>819809</v>
      </c>
      <c r="AT50" s="231">
        <f>SUM(AT8:AT11)+SUM(AT30:AT44)+AT46</f>
        <v>1024343</v>
      </c>
      <c r="AU50" s="231">
        <f>SUM(AU8:AU11)+SUM(AU30:AU44)+AU46</f>
        <v>-204534</v>
      </c>
      <c r="AV50" s="230">
        <f>AT50/AR50</f>
        <v>0.33368960579174578</v>
      </c>
      <c r="AW50" s="230">
        <f>1-AV50</f>
        <v>0.66631039420825422</v>
      </c>
    </row>
    <row r="51" spans="43:49" x14ac:dyDescent="0.2">
      <c r="AR51" s="232"/>
      <c r="AS51" s="232"/>
      <c r="AT51" s="232"/>
      <c r="AU51" s="232"/>
    </row>
    <row r="52" spans="43:49" x14ac:dyDescent="0.2">
      <c r="AR52" s="232" t="s">
        <v>396</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6"/>
  <sheetViews>
    <sheetView zoomScaleNormal="100" workbookViewId="0">
      <pane xSplit="2" ySplit="4" topLeftCell="C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398</v>
      </c>
      <c r="E1" s="237" t="s">
        <v>612</v>
      </c>
      <c r="G1" s="56" t="s">
        <v>178</v>
      </c>
      <c r="BG1" s="236" t="s">
        <v>399</v>
      </c>
      <c r="BJ1" s="56" t="s">
        <v>178</v>
      </c>
      <c r="BN1" s="236" t="s">
        <v>400</v>
      </c>
      <c r="BQ1" s="56" t="s">
        <v>178</v>
      </c>
    </row>
    <row r="2" spans="1:71" x14ac:dyDescent="0.2">
      <c r="A2" s="56" t="s">
        <v>401</v>
      </c>
      <c r="BC2" s="238" t="s">
        <v>0</v>
      </c>
      <c r="BG2" s="56" t="s">
        <v>402</v>
      </c>
      <c r="BN2" s="236" t="s">
        <v>403</v>
      </c>
    </row>
    <row r="3" spans="1:71" x14ac:dyDescent="0.2">
      <c r="A3" s="239" t="s">
        <v>1</v>
      </c>
      <c r="B3" s="240"/>
      <c r="C3" s="241" t="s">
        <v>404</v>
      </c>
      <c r="D3" s="241" t="s">
        <v>405</v>
      </c>
      <c r="E3" s="241" t="s">
        <v>406</v>
      </c>
      <c r="F3" s="241" t="s">
        <v>407</v>
      </c>
      <c r="G3" s="241" t="s">
        <v>408</v>
      </c>
      <c r="H3" s="242" t="s">
        <v>409</v>
      </c>
      <c r="I3" s="242" t="s">
        <v>410</v>
      </c>
      <c r="J3" s="242" t="s">
        <v>411</v>
      </c>
      <c r="K3" s="242" t="s">
        <v>412</v>
      </c>
      <c r="L3" s="242" t="s">
        <v>2</v>
      </c>
      <c r="M3" s="242" t="s">
        <v>3</v>
      </c>
      <c r="N3" s="242" t="s">
        <v>4</v>
      </c>
      <c r="O3" s="242" t="s">
        <v>5</v>
      </c>
      <c r="P3" s="242" t="s">
        <v>6</v>
      </c>
      <c r="Q3" s="242" t="s">
        <v>7</v>
      </c>
      <c r="R3" s="242" t="s">
        <v>8</v>
      </c>
      <c r="S3" s="242" t="s">
        <v>9</v>
      </c>
      <c r="T3" s="242" t="s">
        <v>10</v>
      </c>
      <c r="U3" s="242" t="s">
        <v>11</v>
      </c>
      <c r="V3" s="242" t="s">
        <v>12</v>
      </c>
      <c r="W3" s="242" t="s">
        <v>13</v>
      </c>
      <c r="X3" s="242" t="s">
        <v>14</v>
      </c>
      <c r="Y3" s="242" t="s">
        <v>15</v>
      </c>
      <c r="Z3" s="242" t="s">
        <v>16</v>
      </c>
      <c r="AA3" s="242" t="s">
        <v>17</v>
      </c>
      <c r="AB3" s="242" t="s">
        <v>18</v>
      </c>
      <c r="AC3" s="242" t="s">
        <v>19</v>
      </c>
      <c r="AD3" s="242" t="s">
        <v>20</v>
      </c>
      <c r="AE3" s="242" t="s">
        <v>21</v>
      </c>
      <c r="AF3" s="242" t="s">
        <v>22</v>
      </c>
      <c r="AG3" s="242" t="s">
        <v>23</v>
      </c>
      <c r="AH3" s="242" t="s">
        <v>24</v>
      </c>
      <c r="AI3" s="242" t="s">
        <v>25</v>
      </c>
      <c r="AJ3" s="242" t="s">
        <v>26</v>
      </c>
      <c r="AK3" s="242">
        <v>35</v>
      </c>
      <c r="AL3" s="241">
        <v>36</v>
      </c>
      <c r="AM3" s="241">
        <v>37</v>
      </c>
      <c r="AN3" s="241">
        <v>38</v>
      </c>
      <c r="AO3" s="241">
        <v>39</v>
      </c>
      <c r="AP3" s="243">
        <v>40</v>
      </c>
      <c r="AQ3" s="244">
        <v>41</v>
      </c>
      <c r="AR3" s="244">
        <v>42</v>
      </c>
      <c r="AS3" s="244">
        <v>43</v>
      </c>
      <c r="AT3" s="244">
        <v>44</v>
      </c>
      <c r="AU3" s="244">
        <v>45</v>
      </c>
      <c r="AV3" s="244">
        <v>46</v>
      </c>
      <c r="AW3" s="243">
        <v>47</v>
      </c>
      <c r="AX3" s="244">
        <v>48</v>
      </c>
      <c r="AY3" s="245">
        <v>49</v>
      </c>
      <c r="AZ3" s="243">
        <v>50</v>
      </c>
      <c r="BA3" s="244">
        <v>51</v>
      </c>
      <c r="BB3" s="245">
        <v>52</v>
      </c>
      <c r="BC3" s="244">
        <v>53</v>
      </c>
      <c r="BD3" s="243">
        <v>54</v>
      </c>
      <c r="BE3" s="246"/>
      <c r="BG3" s="247" t="s">
        <v>1</v>
      </c>
      <c r="BH3" s="248"/>
      <c r="BI3" s="249" t="s">
        <v>413</v>
      </c>
      <c r="BJ3" s="250" t="s">
        <v>71</v>
      </c>
      <c r="BK3" s="251" t="s">
        <v>72</v>
      </c>
      <c r="BL3" s="249" t="s">
        <v>414</v>
      </c>
      <c r="BN3" s="247" t="s">
        <v>1</v>
      </c>
      <c r="BO3" s="248"/>
      <c r="BP3" s="247" t="s">
        <v>415</v>
      </c>
      <c r="BQ3" s="250" t="s">
        <v>416</v>
      </c>
      <c r="BR3" s="249" t="s">
        <v>403</v>
      </c>
    </row>
    <row r="4" spans="1:71" ht="50" x14ac:dyDescent="0.2">
      <c r="A4" s="252"/>
      <c r="B4" s="253" t="s">
        <v>417</v>
      </c>
      <c r="C4" s="254" t="s">
        <v>418</v>
      </c>
      <c r="D4" s="254" t="s">
        <v>419</v>
      </c>
      <c r="E4" s="254" t="s">
        <v>420</v>
      </c>
      <c r="F4" s="254" t="s">
        <v>27</v>
      </c>
      <c r="G4" s="254" t="s">
        <v>421</v>
      </c>
      <c r="H4" s="255" t="s">
        <v>28</v>
      </c>
      <c r="I4" s="255" t="s">
        <v>268</v>
      </c>
      <c r="J4" s="255" t="s">
        <v>29</v>
      </c>
      <c r="K4" s="255" t="s">
        <v>30</v>
      </c>
      <c r="L4" s="255" t="s">
        <v>422</v>
      </c>
      <c r="M4" s="255" t="s">
        <v>31</v>
      </c>
      <c r="N4" s="255" t="s">
        <v>32</v>
      </c>
      <c r="O4" s="255" t="s">
        <v>33</v>
      </c>
      <c r="P4" s="255" t="s">
        <v>34</v>
      </c>
      <c r="Q4" s="255" t="s">
        <v>269</v>
      </c>
      <c r="R4" s="255" t="s">
        <v>270</v>
      </c>
      <c r="S4" s="255" t="s">
        <v>271</v>
      </c>
      <c r="T4" s="255" t="s">
        <v>423</v>
      </c>
      <c r="U4" s="255" t="s">
        <v>35</v>
      </c>
      <c r="V4" s="255" t="s">
        <v>366</v>
      </c>
      <c r="W4" s="255" t="s">
        <v>424</v>
      </c>
      <c r="X4" s="255" t="s">
        <v>50</v>
      </c>
      <c r="Y4" s="255" t="s">
        <v>36</v>
      </c>
      <c r="Z4" s="255" t="s">
        <v>425</v>
      </c>
      <c r="AA4" s="255" t="s">
        <v>426</v>
      </c>
      <c r="AB4" s="255" t="s">
        <v>427</v>
      </c>
      <c r="AC4" s="255" t="s">
        <v>428</v>
      </c>
      <c r="AD4" s="255" t="s">
        <v>37</v>
      </c>
      <c r="AE4" s="255" t="s">
        <v>38</v>
      </c>
      <c r="AF4" s="255" t="s">
        <v>429</v>
      </c>
      <c r="AG4" s="255" t="s">
        <v>194</v>
      </c>
      <c r="AH4" s="255" t="s">
        <v>39</v>
      </c>
      <c r="AI4" s="255" t="s">
        <v>40</v>
      </c>
      <c r="AJ4" s="255" t="s">
        <v>430</v>
      </c>
      <c r="AK4" s="255" t="s">
        <v>431</v>
      </c>
      <c r="AL4" s="254" t="s">
        <v>41</v>
      </c>
      <c r="AM4" s="254" t="s">
        <v>42</v>
      </c>
      <c r="AN4" s="254" t="s">
        <v>432</v>
      </c>
      <c r="AO4" s="254" t="s">
        <v>433</v>
      </c>
      <c r="AP4" s="256" t="s">
        <v>43</v>
      </c>
      <c r="AQ4" s="257" t="s">
        <v>52</v>
      </c>
      <c r="AR4" s="257" t="s">
        <v>44</v>
      </c>
      <c r="AS4" s="257" t="s">
        <v>45</v>
      </c>
      <c r="AT4" s="257" t="s">
        <v>434</v>
      </c>
      <c r="AU4" s="257" t="s">
        <v>435</v>
      </c>
      <c r="AV4" s="257" t="s">
        <v>46</v>
      </c>
      <c r="AW4" s="256" t="s">
        <v>436</v>
      </c>
      <c r="AX4" s="257" t="s">
        <v>437</v>
      </c>
      <c r="AY4" s="258" t="s">
        <v>438</v>
      </c>
      <c r="AZ4" s="256" t="s">
        <v>47</v>
      </c>
      <c r="BA4" s="257" t="s">
        <v>48</v>
      </c>
      <c r="BB4" s="258" t="s">
        <v>439</v>
      </c>
      <c r="BC4" s="257" t="s">
        <v>49</v>
      </c>
      <c r="BD4" s="256" t="s">
        <v>440</v>
      </c>
      <c r="BE4" s="259"/>
      <c r="BG4" s="260"/>
      <c r="BH4" s="261" t="s">
        <v>417</v>
      </c>
      <c r="BI4" s="262" t="s">
        <v>76</v>
      </c>
      <c r="BJ4" s="263" t="s">
        <v>77</v>
      </c>
      <c r="BK4" s="264" t="s">
        <v>78</v>
      </c>
      <c r="BL4" s="262" t="s">
        <v>441</v>
      </c>
      <c r="BN4" s="260"/>
      <c r="BO4" s="261" t="s">
        <v>417</v>
      </c>
      <c r="BP4" s="265" t="s">
        <v>84</v>
      </c>
      <c r="BQ4" s="263" t="s">
        <v>85</v>
      </c>
      <c r="BR4" s="262" t="s">
        <v>442</v>
      </c>
    </row>
    <row r="5" spans="1:71" x14ac:dyDescent="0.2">
      <c r="A5" s="266" t="s">
        <v>443</v>
      </c>
      <c r="B5" s="267" t="s">
        <v>444</v>
      </c>
      <c r="C5" s="268">
        <v>1133</v>
      </c>
      <c r="D5" s="268">
        <v>2</v>
      </c>
      <c r="E5" s="268">
        <v>0</v>
      </c>
      <c r="F5" s="268">
        <v>0</v>
      </c>
      <c r="G5" s="268">
        <v>23598</v>
      </c>
      <c r="H5" s="268">
        <v>107</v>
      </c>
      <c r="I5" s="268">
        <v>13</v>
      </c>
      <c r="J5" s="268">
        <v>339</v>
      </c>
      <c r="K5" s="268">
        <v>0</v>
      </c>
      <c r="L5" s="268">
        <v>810</v>
      </c>
      <c r="M5" s="268">
        <v>3</v>
      </c>
      <c r="N5" s="268">
        <v>0</v>
      </c>
      <c r="O5" s="268">
        <v>0</v>
      </c>
      <c r="P5" s="268">
        <v>0</v>
      </c>
      <c r="Q5" s="268">
        <v>0</v>
      </c>
      <c r="R5" s="268">
        <v>0</v>
      </c>
      <c r="S5" s="268">
        <v>0</v>
      </c>
      <c r="T5" s="268">
        <v>0</v>
      </c>
      <c r="U5" s="268">
        <v>0</v>
      </c>
      <c r="V5" s="268">
        <v>0</v>
      </c>
      <c r="W5" s="268">
        <v>0</v>
      </c>
      <c r="X5" s="268">
        <v>232</v>
      </c>
      <c r="Y5" s="268">
        <v>318</v>
      </c>
      <c r="Z5" s="268">
        <v>0</v>
      </c>
      <c r="AA5" s="268">
        <v>0</v>
      </c>
      <c r="AB5" s="268">
        <v>0</v>
      </c>
      <c r="AC5" s="268">
        <v>39</v>
      </c>
      <c r="AD5" s="268">
        <v>0</v>
      </c>
      <c r="AE5" s="268">
        <v>1</v>
      </c>
      <c r="AF5" s="268">
        <v>9</v>
      </c>
      <c r="AG5" s="268">
        <v>0</v>
      </c>
      <c r="AH5" s="268">
        <v>4</v>
      </c>
      <c r="AI5" s="268">
        <v>307</v>
      </c>
      <c r="AJ5" s="268">
        <v>342</v>
      </c>
      <c r="AK5" s="268">
        <v>29</v>
      </c>
      <c r="AL5" s="268">
        <v>2</v>
      </c>
      <c r="AM5" s="268">
        <v>4245</v>
      </c>
      <c r="AN5" s="268">
        <v>0</v>
      </c>
      <c r="AO5" s="268">
        <v>0</v>
      </c>
      <c r="AP5" s="269">
        <v>31533</v>
      </c>
      <c r="AQ5" s="268">
        <v>240</v>
      </c>
      <c r="AR5" s="268">
        <v>13785</v>
      </c>
      <c r="AS5" s="268">
        <v>0</v>
      </c>
      <c r="AT5" s="268">
        <v>0</v>
      </c>
      <c r="AU5" s="268">
        <v>178</v>
      </c>
      <c r="AV5" s="268">
        <v>0</v>
      </c>
      <c r="AW5" s="269">
        <v>14203</v>
      </c>
      <c r="AX5" s="268">
        <v>45736</v>
      </c>
      <c r="AY5" s="269">
        <v>4168</v>
      </c>
      <c r="AZ5" s="269">
        <v>18371</v>
      </c>
      <c r="BA5" s="268">
        <v>49904</v>
      </c>
      <c r="BB5" s="269">
        <v>-41864</v>
      </c>
      <c r="BC5" s="268">
        <v>-23493</v>
      </c>
      <c r="BD5" s="269">
        <v>8040</v>
      </c>
      <c r="BE5" s="270"/>
      <c r="BG5" s="266" t="s">
        <v>443</v>
      </c>
      <c r="BH5" s="271" t="s">
        <v>444</v>
      </c>
      <c r="BI5" s="272">
        <f>AX5</f>
        <v>45736</v>
      </c>
      <c r="BJ5" s="273">
        <f>ABS(BB5)</f>
        <v>41864</v>
      </c>
      <c r="BK5" s="274">
        <f>BJ5/BI5</f>
        <v>0.91534021339863569</v>
      </c>
      <c r="BL5" s="275">
        <f>1-BK5</f>
        <v>8.4659786601364306E-2</v>
      </c>
      <c r="BM5" s="276"/>
      <c r="BN5" s="266" t="s">
        <v>443</v>
      </c>
      <c r="BO5" s="271" t="s">
        <v>444</v>
      </c>
      <c r="BP5" s="277">
        <f>AY5</f>
        <v>4168</v>
      </c>
      <c r="BQ5" s="278">
        <f>ABS(BB5)</f>
        <v>41864</v>
      </c>
      <c r="BR5" s="279">
        <f>BP5-BQ5</f>
        <v>-37696</v>
      </c>
      <c r="BS5" s="276"/>
    </row>
    <row r="6" spans="1:71" x14ac:dyDescent="0.2">
      <c r="A6" s="266" t="s">
        <v>445</v>
      </c>
      <c r="B6" s="267" t="s">
        <v>446</v>
      </c>
      <c r="C6" s="268">
        <v>1</v>
      </c>
      <c r="D6" s="268">
        <v>84</v>
      </c>
      <c r="E6" s="268">
        <v>1</v>
      </c>
      <c r="F6" s="268">
        <v>0</v>
      </c>
      <c r="G6" s="268">
        <v>53</v>
      </c>
      <c r="H6" s="268">
        <v>0</v>
      </c>
      <c r="I6" s="268">
        <v>392</v>
      </c>
      <c r="J6" s="268">
        <v>57</v>
      </c>
      <c r="K6" s="268">
        <v>0</v>
      </c>
      <c r="L6" s="268">
        <v>0</v>
      </c>
      <c r="M6" s="268">
        <v>0</v>
      </c>
      <c r="N6" s="268">
        <v>0</v>
      </c>
      <c r="O6" s="268">
        <v>0</v>
      </c>
      <c r="P6" s="268">
        <v>0</v>
      </c>
      <c r="Q6" s="268">
        <v>0</v>
      </c>
      <c r="R6" s="268">
        <v>0</v>
      </c>
      <c r="S6" s="268">
        <v>0</v>
      </c>
      <c r="T6" s="268">
        <v>0</v>
      </c>
      <c r="U6" s="268">
        <v>0</v>
      </c>
      <c r="V6" s="268">
        <v>0</v>
      </c>
      <c r="W6" s="268">
        <v>0</v>
      </c>
      <c r="X6" s="268">
        <v>43</v>
      </c>
      <c r="Y6" s="268">
        <v>12</v>
      </c>
      <c r="Z6" s="268">
        <v>0</v>
      </c>
      <c r="AA6" s="268">
        <v>0</v>
      </c>
      <c r="AB6" s="268">
        <v>0</v>
      </c>
      <c r="AC6" s="268">
        <v>0</v>
      </c>
      <c r="AD6" s="268">
        <v>0</v>
      </c>
      <c r="AE6" s="268">
        <v>0</v>
      </c>
      <c r="AF6" s="268">
        <v>0</v>
      </c>
      <c r="AG6" s="268">
        <v>0</v>
      </c>
      <c r="AH6" s="268">
        <v>0</v>
      </c>
      <c r="AI6" s="268">
        <v>7</v>
      </c>
      <c r="AJ6" s="268">
        <v>5</v>
      </c>
      <c r="AK6" s="268">
        <v>0</v>
      </c>
      <c r="AL6" s="268">
        <v>0</v>
      </c>
      <c r="AM6" s="268">
        <v>249</v>
      </c>
      <c r="AN6" s="268">
        <v>0</v>
      </c>
      <c r="AO6" s="268">
        <v>0</v>
      </c>
      <c r="AP6" s="269">
        <v>904</v>
      </c>
      <c r="AQ6" s="268">
        <v>15</v>
      </c>
      <c r="AR6" s="268">
        <v>731</v>
      </c>
      <c r="AS6" s="268">
        <v>0</v>
      </c>
      <c r="AT6" s="268">
        <v>0</v>
      </c>
      <c r="AU6" s="268">
        <v>0</v>
      </c>
      <c r="AV6" s="268">
        <v>208</v>
      </c>
      <c r="AW6" s="269">
        <v>954</v>
      </c>
      <c r="AX6" s="268">
        <v>1858</v>
      </c>
      <c r="AY6" s="269">
        <v>46</v>
      </c>
      <c r="AZ6" s="269">
        <v>1000</v>
      </c>
      <c r="BA6" s="268">
        <v>1904</v>
      </c>
      <c r="BB6" s="269">
        <v>-1265</v>
      </c>
      <c r="BC6" s="268">
        <v>-265</v>
      </c>
      <c r="BD6" s="269">
        <v>639</v>
      </c>
      <c r="BE6" s="270"/>
      <c r="BG6" s="266" t="s">
        <v>445</v>
      </c>
      <c r="BH6" s="271" t="s">
        <v>446</v>
      </c>
      <c r="BI6" s="272">
        <f t="shared" ref="BI6:BI44" si="0">AX6</f>
        <v>1858</v>
      </c>
      <c r="BJ6" s="273">
        <f t="shared" ref="BJ6:BJ44" si="1">ABS(BB6)</f>
        <v>1265</v>
      </c>
      <c r="BK6" s="274">
        <f t="shared" ref="BK6:BK44" si="2">BJ6/BI6</f>
        <v>0.68083961248654468</v>
      </c>
      <c r="BL6" s="275">
        <f t="shared" ref="BL6:BL44" si="3">1-BK6</f>
        <v>0.31916038751345532</v>
      </c>
      <c r="BM6" s="276"/>
      <c r="BN6" s="266" t="s">
        <v>445</v>
      </c>
      <c r="BO6" s="271" t="s">
        <v>446</v>
      </c>
      <c r="BP6" s="277">
        <f t="shared" ref="BP6:BP44" si="4">AY6</f>
        <v>46</v>
      </c>
      <c r="BQ6" s="278">
        <f t="shared" ref="BQ6:BQ44" si="5">ABS(BB6)</f>
        <v>1265</v>
      </c>
      <c r="BR6" s="279">
        <f t="shared" ref="BR6:BR44" si="6">BP6-BQ6</f>
        <v>-1219</v>
      </c>
      <c r="BS6" s="276"/>
    </row>
    <row r="7" spans="1:71" x14ac:dyDescent="0.2">
      <c r="A7" s="266" t="s">
        <v>447</v>
      </c>
      <c r="B7" s="267" t="s">
        <v>250</v>
      </c>
      <c r="C7" s="268">
        <v>0</v>
      </c>
      <c r="D7" s="268">
        <v>0</v>
      </c>
      <c r="E7" s="268">
        <v>237</v>
      </c>
      <c r="F7" s="268">
        <v>0</v>
      </c>
      <c r="G7" s="268">
        <v>4056</v>
      </c>
      <c r="H7" s="268">
        <v>0</v>
      </c>
      <c r="I7" s="268">
        <v>0</v>
      </c>
      <c r="J7" s="268">
        <v>10</v>
      </c>
      <c r="K7" s="268">
        <v>0</v>
      </c>
      <c r="L7" s="268">
        <v>0</v>
      </c>
      <c r="M7" s="268">
        <v>0</v>
      </c>
      <c r="N7" s="268">
        <v>0</v>
      </c>
      <c r="O7" s="268">
        <v>0</v>
      </c>
      <c r="P7" s="268">
        <v>0</v>
      </c>
      <c r="Q7" s="268">
        <v>0</v>
      </c>
      <c r="R7" s="268">
        <v>0</v>
      </c>
      <c r="S7" s="268">
        <v>0</v>
      </c>
      <c r="T7" s="268">
        <v>0</v>
      </c>
      <c r="U7" s="268">
        <v>0</v>
      </c>
      <c r="V7" s="268">
        <v>0</v>
      </c>
      <c r="W7" s="268">
        <v>0</v>
      </c>
      <c r="X7" s="268">
        <v>325</v>
      </c>
      <c r="Y7" s="268">
        <v>0</v>
      </c>
      <c r="Z7" s="268">
        <v>0</v>
      </c>
      <c r="AA7" s="268">
        <v>0</v>
      </c>
      <c r="AB7" s="268">
        <v>0</v>
      </c>
      <c r="AC7" s="268">
        <v>0</v>
      </c>
      <c r="AD7" s="268">
        <v>0</v>
      </c>
      <c r="AE7" s="268">
        <v>0</v>
      </c>
      <c r="AF7" s="268">
        <v>1</v>
      </c>
      <c r="AG7" s="268">
        <v>0</v>
      </c>
      <c r="AH7" s="268">
        <v>1</v>
      </c>
      <c r="AI7" s="268">
        <v>8</v>
      </c>
      <c r="AJ7" s="268">
        <v>76</v>
      </c>
      <c r="AK7" s="268">
        <v>0</v>
      </c>
      <c r="AL7" s="268">
        <v>0</v>
      </c>
      <c r="AM7" s="268">
        <v>880</v>
      </c>
      <c r="AN7" s="268">
        <v>0</v>
      </c>
      <c r="AO7" s="268">
        <v>0</v>
      </c>
      <c r="AP7" s="269">
        <v>5594</v>
      </c>
      <c r="AQ7" s="268">
        <v>78</v>
      </c>
      <c r="AR7" s="268">
        <v>1372</v>
      </c>
      <c r="AS7" s="268">
        <v>0</v>
      </c>
      <c r="AT7" s="268">
        <v>0</v>
      </c>
      <c r="AU7" s="268">
        <v>0</v>
      </c>
      <c r="AV7" s="268">
        <v>37</v>
      </c>
      <c r="AW7" s="269">
        <v>1487</v>
      </c>
      <c r="AX7" s="268">
        <v>7081</v>
      </c>
      <c r="AY7" s="269">
        <v>1034</v>
      </c>
      <c r="AZ7" s="269">
        <v>2521</v>
      </c>
      <c r="BA7" s="268">
        <v>8115</v>
      </c>
      <c r="BB7" s="269">
        <v>-2679</v>
      </c>
      <c r="BC7" s="268">
        <v>-158</v>
      </c>
      <c r="BD7" s="269">
        <v>5436</v>
      </c>
      <c r="BE7" s="270"/>
      <c r="BG7" s="266" t="s">
        <v>447</v>
      </c>
      <c r="BH7" s="271" t="s">
        <v>250</v>
      </c>
      <c r="BI7" s="272">
        <f t="shared" si="0"/>
        <v>7081</v>
      </c>
      <c r="BJ7" s="273">
        <f t="shared" si="1"/>
        <v>2679</v>
      </c>
      <c r="BK7" s="274">
        <f t="shared" si="2"/>
        <v>0.37833639316480722</v>
      </c>
      <c r="BL7" s="275">
        <f t="shared" si="3"/>
        <v>0.62166360683519284</v>
      </c>
      <c r="BM7" s="276"/>
      <c r="BN7" s="266" t="s">
        <v>447</v>
      </c>
      <c r="BO7" s="271" t="s">
        <v>250</v>
      </c>
      <c r="BP7" s="277">
        <f t="shared" si="4"/>
        <v>1034</v>
      </c>
      <c r="BQ7" s="278">
        <f t="shared" si="5"/>
        <v>2679</v>
      </c>
      <c r="BR7" s="279">
        <f t="shared" si="6"/>
        <v>-1645</v>
      </c>
      <c r="BS7" s="276"/>
    </row>
    <row r="8" spans="1:71" x14ac:dyDescent="0.2">
      <c r="A8" s="266" t="s">
        <v>448</v>
      </c>
      <c r="B8" s="267" t="s">
        <v>27</v>
      </c>
      <c r="C8" s="268">
        <v>0</v>
      </c>
      <c r="D8" s="268">
        <v>0</v>
      </c>
      <c r="E8" s="268">
        <v>0</v>
      </c>
      <c r="F8" s="268">
        <v>9</v>
      </c>
      <c r="G8" s="268">
        <v>39</v>
      </c>
      <c r="H8" s="268">
        <v>5</v>
      </c>
      <c r="I8" s="268">
        <v>218</v>
      </c>
      <c r="J8" s="268">
        <v>1393</v>
      </c>
      <c r="K8" s="268">
        <v>10524</v>
      </c>
      <c r="L8" s="268">
        <v>8</v>
      </c>
      <c r="M8" s="268">
        <v>1414</v>
      </c>
      <c r="N8" s="268">
        <v>49801</v>
      </c>
      <c r="O8" s="268">
        <v>2726</v>
      </c>
      <c r="P8" s="268">
        <v>18</v>
      </c>
      <c r="Q8" s="268">
        <v>3</v>
      </c>
      <c r="R8" s="268">
        <v>2</v>
      </c>
      <c r="S8" s="268">
        <v>5</v>
      </c>
      <c r="T8" s="268">
        <v>14</v>
      </c>
      <c r="U8" s="268">
        <v>21</v>
      </c>
      <c r="V8" s="268">
        <v>0</v>
      </c>
      <c r="W8" s="268">
        <v>3</v>
      </c>
      <c r="X8" s="268">
        <v>31</v>
      </c>
      <c r="Y8" s="268">
        <v>1981</v>
      </c>
      <c r="Z8" s="268">
        <v>186137</v>
      </c>
      <c r="AA8" s="268">
        <v>0</v>
      </c>
      <c r="AB8" s="268">
        <v>0</v>
      </c>
      <c r="AC8" s="268">
        <v>1</v>
      </c>
      <c r="AD8" s="268">
        <v>0</v>
      </c>
      <c r="AE8" s="268">
        <v>0</v>
      </c>
      <c r="AF8" s="268">
        <v>2</v>
      </c>
      <c r="AG8" s="268">
        <v>0</v>
      </c>
      <c r="AH8" s="268">
        <v>1</v>
      </c>
      <c r="AI8" s="268">
        <v>6</v>
      </c>
      <c r="AJ8" s="268">
        <v>2</v>
      </c>
      <c r="AK8" s="268">
        <v>1</v>
      </c>
      <c r="AL8" s="268">
        <v>2</v>
      </c>
      <c r="AM8" s="268">
        <v>6</v>
      </c>
      <c r="AN8" s="268">
        <v>0</v>
      </c>
      <c r="AO8" s="268">
        <v>4</v>
      </c>
      <c r="AP8" s="269">
        <v>254377</v>
      </c>
      <c r="AQ8" s="268">
        <v>-26</v>
      </c>
      <c r="AR8" s="268">
        <v>-25</v>
      </c>
      <c r="AS8" s="268">
        <v>0</v>
      </c>
      <c r="AT8" s="268">
        <v>0</v>
      </c>
      <c r="AU8" s="268">
        <v>-5</v>
      </c>
      <c r="AV8" s="268">
        <v>-140</v>
      </c>
      <c r="AW8" s="269">
        <v>-196</v>
      </c>
      <c r="AX8" s="268">
        <v>254181</v>
      </c>
      <c r="AY8" s="269">
        <v>1321</v>
      </c>
      <c r="AZ8" s="269">
        <v>1125</v>
      </c>
      <c r="BA8" s="268">
        <v>255502</v>
      </c>
      <c r="BB8" s="269">
        <v>-251299</v>
      </c>
      <c r="BC8" s="268">
        <v>-250174</v>
      </c>
      <c r="BD8" s="269">
        <v>4203</v>
      </c>
      <c r="BE8" s="270"/>
      <c r="BG8" s="266" t="s">
        <v>448</v>
      </c>
      <c r="BH8" s="271" t="s">
        <v>27</v>
      </c>
      <c r="BI8" s="272">
        <f t="shared" si="0"/>
        <v>254181</v>
      </c>
      <c r="BJ8" s="273">
        <f t="shared" si="1"/>
        <v>251299</v>
      </c>
      <c r="BK8" s="274">
        <f t="shared" si="2"/>
        <v>0.98866162301666927</v>
      </c>
      <c r="BL8" s="275">
        <f t="shared" si="3"/>
        <v>1.1338376983330734E-2</v>
      </c>
      <c r="BM8" s="276"/>
      <c r="BN8" s="266" t="s">
        <v>448</v>
      </c>
      <c r="BO8" s="271" t="s">
        <v>27</v>
      </c>
      <c r="BP8" s="277">
        <f t="shared" si="4"/>
        <v>1321</v>
      </c>
      <c r="BQ8" s="278">
        <f t="shared" si="5"/>
        <v>251299</v>
      </c>
      <c r="BR8" s="279">
        <f t="shared" si="6"/>
        <v>-249978</v>
      </c>
      <c r="BS8" s="276"/>
    </row>
    <row r="9" spans="1:71" x14ac:dyDescent="0.2">
      <c r="A9" s="266" t="s">
        <v>449</v>
      </c>
      <c r="B9" s="267" t="s">
        <v>191</v>
      </c>
      <c r="C9" s="268">
        <v>1060</v>
      </c>
      <c r="D9" s="268">
        <v>18</v>
      </c>
      <c r="E9" s="268">
        <v>570</v>
      </c>
      <c r="F9" s="268">
        <v>0</v>
      </c>
      <c r="G9" s="268">
        <v>25422</v>
      </c>
      <c r="H9" s="268">
        <v>30</v>
      </c>
      <c r="I9" s="268">
        <v>72</v>
      </c>
      <c r="J9" s="268">
        <v>1942</v>
      </c>
      <c r="K9" s="268">
        <v>0</v>
      </c>
      <c r="L9" s="268">
        <v>1</v>
      </c>
      <c r="M9" s="268">
        <v>10</v>
      </c>
      <c r="N9" s="268">
        <v>1</v>
      </c>
      <c r="O9" s="268">
        <v>0</v>
      </c>
      <c r="P9" s="268">
        <v>0</v>
      </c>
      <c r="Q9" s="268">
        <v>0</v>
      </c>
      <c r="R9" s="268">
        <v>0</v>
      </c>
      <c r="S9" s="268">
        <v>0</v>
      </c>
      <c r="T9" s="268">
        <v>0</v>
      </c>
      <c r="U9" s="268">
        <v>0</v>
      </c>
      <c r="V9" s="268">
        <v>0</v>
      </c>
      <c r="W9" s="268">
        <v>0</v>
      </c>
      <c r="X9" s="268">
        <v>541</v>
      </c>
      <c r="Y9" s="268">
        <v>8</v>
      </c>
      <c r="Z9" s="268">
        <v>0</v>
      </c>
      <c r="AA9" s="268">
        <v>0</v>
      </c>
      <c r="AB9" s="268">
        <v>0</v>
      </c>
      <c r="AC9" s="268">
        <v>47</v>
      </c>
      <c r="AD9" s="268">
        <v>0</v>
      </c>
      <c r="AE9" s="268">
        <v>0</v>
      </c>
      <c r="AF9" s="268">
        <v>40</v>
      </c>
      <c r="AG9" s="268">
        <v>0</v>
      </c>
      <c r="AH9" s="268">
        <v>35</v>
      </c>
      <c r="AI9" s="268">
        <v>847</v>
      </c>
      <c r="AJ9" s="268">
        <v>1265</v>
      </c>
      <c r="AK9" s="268">
        <v>20</v>
      </c>
      <c r="AL9" s="268">
        <v>1</v>
      </c>
      <c r="AM9" s="268">
        <v>31391</v>
      </c>
      <c r="AN9" s="268">
        <v>0</v>
      </c>
      <c r="AO9" s="268">
        <v>58</v>
      </c>
      <c r="AP9" s="269">
        <v>63379</v>
      </c>
      <c r="AQ9" s="268">
        <v>4332</v>
      </c>
      <c r="AR9" s="268">
        <v>114615</v>
      </c>
      <c r="AS9" s="268">
        <v>0</v>
      </c>
      <c r="AT9" s="268">
        <v>0</v>
      </c>
      <c r="AU9" s="268">
        <v>0</v>
      </c>
      <c r="AV9" s="268">
        <v>-281</v>
      </c>
      <c r="AW9" s="269">
        <v>118666</v>
      </c>
      <c r="AX9" s="268">
        <v>182045</v>
      </c>
      <c r="AY9" s="269">
        <v>115101</v>
      </c>
      <c r="AZ9" s="269">
        <v>233767</v>
      </c>
      <c r="BA9" s="268">
        <v>297146</v>
      </c>
      <c r="BB9" s="269">
        <v>-166612</v>
      </c>
      <c r="BC9" s="268">
        <v>67155</v>
      </c>
      <c r="BD9" s="269">
        <v>130534</v>
      </c>
      <c r="BE9" s="270"/>
      <c r="BG9" s="266" t="s">
        <v>449</v>
      </c>
      <c r="BH9" s="271" t="s">
        <v>191</v>
      </c>
      <c r="BI9" s="272">
        <f t="shared" si="0"/>
        <v>182045</v>
      </c>
      <c r="BJ9" s="273">
        <f t="shared" si="1"/>
        <v>166612</v>
      </c>
      <c r="BK9" s="274">
        <f t="shared" si="2"/>
        <v>0.91522425773847127</v>
      </c>
      <c r="BL9" s="275">
        <f t="shared" si="3"/>
        <v>8.477574226152873E-2</v>
      </c>
      <c r="BM9" s="276"/>
      <c r="BN9" s="266" t="s">
        <v>449</v>
      </c>
      <c r="BO9" s="271" t="s">
        <v>191</v>
      </c>
      <c r="BP9" s="277">
        <f t="shared" si="4"/>
        <v>115101</v>
      </c>
      <c r="BQ9" s="278">
        <f t="shared" si="5"/>
        <v>166612</v>
      </c>
      <c r="BR9" s="279">
        <f t="shared" si="6"/>
        <v>-51511</v>
      </c>
      <c r="BS9" s="276"/>
    </row>
    <row r="10" spans="1:71" x14ac:dyDescent="0.2">
      <c r="A10" s="280" t="s">
        <v>450</v>
      </c>
      <c r="B10" s="281" t="s">
        <v>28</v>
      </c>
      <c r="C10" s="268">
        <v>34</v>
      </c>
      <c r="D10" s="268">
        <v>2</v>
      </c>
      <c r="E10" s="268">
        <v>119</v>
      </c>
      <c r="F10" s="268">
        <v>21</v>
      </c>
      <c r="G10" s="268">
        <v>139</v>
      </c>
      <c r="H10" s="268">
        <v>3091</v>
      </c>
      <c r="I10" s="268">
        <v>240</v>
      </c>
      <c r="J10" s="268">
        <v>264</v>
      </c>
      <c r="K10" s="268">
        <v>1</v>
      </c>
      <c r="L10" s="268">
        <v>378</v>
      </c>
      <c r="M10" s="268">
        <v>70</v>
      </c>
      <c r="N10" s="268">
        <v>327</v>
      </c>
      <c r="O10" s="268">
        <v>17</v>
      </c>
      <c r="P10" s="268">
        <v>89</v>
      </c>
      <c r="Q10" s="268">
        <v>46</v>
      </c>
      <c r="R10" s="268">
        <v>49</v>
      </c>
      <c r="S10" s="268">
        <v>108</v>
      </c>
      <c r="T10" s="268">
        <v>286</v>
      </c>
      <c r="U10" s="268">
        <v>1090</v>
      </c>
      <c r="V10" s="268">
        <v>39</v>
      </c>
      <c r="W10" s="268">
        <v>56</v>
      </c>
      <c r="X10" s="268">
        <v>435</v>
      </c>
      <c r="Y10" s="268">
        <v>991</v>
      </c>
      <c r="Z10" s="268">
        <v>96</v>
      </c>
      <c r="AA10" s="268">
        <v>19</v>
      </c>
      <c r="AB10" s="268">
        <v>32</v>
      </c>
      <c r="AC10" s="268">
        <v>1403</v>
      </c>
      <c r="AD10" s="268">
        <v>243</v>
      </c>
      <c r="AE10" s="268">
        <v>7</v>
      </c>
      <c r="AF10" s="268">
        <v>349</v>
      </c>
      <c r="AG10" s="268">
        <v>76</v>
      </c>
      <c r="AH10" s="268">
        <v>357</v>
      </c>
      <c r="AI10" s="268">
        <v>82</v>
      </c>
      <c r="AJ10" s="268">
        <v>559</v>
      </c>
      <c r="AK10" s="268">
        <v>352</v>
      </c>
      <c r="AL10" s="268">
        <v>448</v>
      </c>
      <c r="AM10" s="268">
        <v>866</v>
      </c>
      <c r="AN10" s="268">
        <v>246</v>
      </c>
      <c r="AO10" s="268">
        <v>126</v>
      </c>
      <c r="AP10" s="269">
        <v>13153</v>
      </c>
      <c r="AQ10" s="268">
        <v>531</v>
      </c>
      <c r="AR10" s="268">
        <v>18194</v>
      </c>
      <c r="AS10" s="268">
        <v>0</v>
      </c>
      <c r="AT10" s="268">
        <v>17</v>
      </c>
      <c r="AU10" s="268">
        <v>189</v>
      </c>
      <c r="AV10" s="268">
        <v>1548</v>
      </c>
      <c r="AW10" s="269">
        <v>20479</v>
      </c>
      <c r="AX10" s="268">
        <v>33632</v>
      </c>
      <c r="AY10" s="269">
        <v>12580</v>
      </c>
      <c r="AZ10" s="269">
        <v>33059</v>
      </c>
      <c r="BA10" s="268">
        <v>46212</v>
      </c>
      <c r="BB10" s="269">
        <v>-33632</v>
      </c>
      <c r="BC10" s="268">
        <v>-573</v>
      </c>
      <c r="BD10" s="269">
        <v>12580</v>
      </c>
      <c r="BE10" s="270"/>
      <c r="BG10" s="280" t="s">
        <v>450</v>
      </c>
      <c r="BH10" s="282" t="s">
        <v>28</v>
      </c>
      <c r="BI10" s="272">
        <f t="shared" si="0"/>
        <v>33632</v>
      </c>
      <c r="BJ10" s="273">
        <f t="shared" si="1"/>
        <v>33632</v>
      </c>
      <c r="BK10" s="274">
        <f t="shared" si="2"/>
        <v>1</v>
      </c>
      <c r="BL10" s="275">
        <f t="shared" si="3"/>
        <v>0</v>
      </c>
      <c r="BM10" s="276"/>
      <c r="BN10" s="280" t="s">
        <v>450</v>
      </c>
      <c r="BO10" s="282" t="s">
        <v>28</v>
      </c>
      <c r="BP10" s="277">
        <f t="shared" si="4"/>
        <v>12580</v>
      </c>
      <c r="BQ10" s="278">
        <f t="shared" si="5"/>
        <v>33632</v>
      </c>
      <c r="BR10" s="279">
        <f t="shared" si="6"/>
        <v>-21052</v>
      </c>
      <c r="BS10" s="276"/>
    </row>
    <row r="11" spans="1:71" x14ac:dyDescent="0.2">
      <c r="A11" s="280" t="s">
        <v>451</v>
      </c>
      <c r="B11" s="281" t="s">
        <v>285</v>
      </c>
      <c r="C11" s="268">
        <v>216</v>
      </c>
      <c r="D11" s="268">
        <v>8</v>
      </c>
      <c r="E11" s="268">
        <v>19</v>
      </c>
      <c r="F11" s="268">
        <v>13</v>
      </c>
      <c r="G11" s="268">
        <v>2272</v>
      </c>
      <c r="H11" s="268">
        <v>79</v>
      </c>
      <c r="I11" s="268">
        <v>11689</v>
      </c>
      <c r="J11" s="268">
        <v>3723</v>
      </c>
      <c r="K11" s="268">
        <v>0</v>
      </c>
      <c r="L11" s="268">
        <v>357</v>
      </c>
      <c r="M11" s="268">
        <v>427</v>
      </c>
      <c r="N11" s="268">
        <v>321</v>
      </c>
      <c r="O11" s="268">
        <v>43</v>
      </c>
      <c r="P11" s="268">
        <v>254</v>
      </c>
      <c r="Q11" s="268">
        <v>67</v>
      </c>
      <c r="R11" s="268">
        <v>42</v>
      </c>
      <c r="S11" s="268">
        <v>488</v>
      </c>
      <c r="T11" s="268">
        <v>473</v>
      </c>
      <c r="U11" s="268">
        <v>3149</v>
      </c>
      <c r="V11" s="268">
        <v>136</v>
      </c>
      <c r="W11" s="268">
        <v>45</v>
      </c>
      <c r="X11" s="268">
        <v>4334</v>
      </c>
      <c r="Y11" s="268">
        <v>14905</v>
      </c>
      <c r="Z11" s="268">
        <v>1093</v>
      </c>
      <c r="AA11" s="268">
        <v>61</v>
      </c>
      <c r="AB11" s="268">
        <v>57</v>
      </c>
      <c r="AC11" s="268">
        <v>2671</v>
      </c>
      <c r="AD11" s="268">
        <v>697</v>
      </c>
      <c r="AE11" s="268">
        <v>123</v>
      </c>
      <c r="AF11" s="268">
        <v>1058</v>
      </c>
      <c r="AG11" s="268">
        <v>728</v>
      </c>
      <c r="AH11" s="268">
        <v>136</v>
      </c>
      <c r="AI11" s="268">
        <v>1035</v>
      </c>
      <c r="AJ11" s="268">
        <v>776</v>
      </c>
      <c r="AK11" s="268">
        <v>253</v>
      </c>
      <c r="AL11" s="268">
        <v>734</v>
      </c>
      <c r="AM11" s="268">
        <v>1471</v>
      </c>
      <c r="AN11" s="268">
        <v>2858</v>
      </c>
      <c r="AO11" s="268">
        <v>2591</v>
      </c>
      <c r="AP11" s="269">
        <v>59402</v>
      </c>
      <c r="AQ11" s="268">
        <v>373</v>
      </c>
      <c r="AR11" s="268">
        <v>1471</v>
      </c>
      <c r="AS11" s="268">
        <v>1</v>
      </c>
      <c r="AT11" s="268">
        <v>252</v>
      </c>
      <c r="AU11" s="268">
        <v>304</v>
      </c>
      <c r="AV11" s="268">
        <v>-563</v>
      </c>
      <c r="AW11" s="269">
        <v>1838</v>
      </c>
      <c r="AX11" s="268">
        <v>61240</v>
      </c>
      <c r="AY11" s="269">
        <v>27766</v>
      </c>
      <c r="AZ11" s="269">
        <v>29604</v>
      </c>
      <c r="BA11" s="268">
        <v>89006</v>
      </c>
      <c r="BB11" s="269">
        <v>-54656</v>
      </c>
      <c r="BC11" s="268">
        <v>-25052</v>
      </c>
      <c r="BD11" s="269">
        <v>34350</v>
      </c>
      <c r="BE11" s="270"/>
      <c r="BG11" s="280" t="s">
        <v>451</v>
      </c>
      <c r="BH11" s="282" t="s">
        <v>285</v>
      </c>
      <c r="BI11" s="272">
        <f t="shared" si="0"/>
        <v>61240</v>
      </c>
      <c r="BJ11" s="273">
        <f t="shared" si="1"/>
        <v>54656</v>
      </c>
      <c r="BK11" s="274">
        <f t="shared" si="2"/>
        <v>0.89248856956237754</v>
      </c>
      <c r="BL11" s="275">
        <f t="shared" si="3"/>
        <v>0.10751143043762246</v>
      </c>
      <c r="BM11" s="276"/>
      <c r="BN11" s="280" t="s">
        <v>451</v>
      </c>
      <c r="BO11" s="282" t="s">
        <v>285</v>
      </c>
      <c r="BP11" s="277">
        <f t="shared" si="4"/>
        <v>27766</v>
      </c>
      <c r="BQ11" s="278">
        <f t="shared" si="5"/>
        <v>54656</v>
      </c>
      <c r="BR11" s="279">
        <f t="shared" si="6"/>
        <v>-26890</v>
      </c>
      <c r="BS11" s="276"/>
    </row>
    <row r="12" spans="1:71" x14ac:dyDescent="0.2">
      <c r="A12" s="280" t="s">
        <v>452</v>
      </c>
      <c r="B12" s="281" t="s">
        <v>29</v>
      </c>
      <c r="C12" s="268">
        <v>545</v>
      </c>
      <c r="D12" s="268">
        <v>0</v>
      </c>
      <c r="E12" s="268">
        <v>62</v>
      </c>
      <c r="F12" s="268">
        <v>81</v>
      </c>
      <c r="G12" s="268">
        <v>1403</v>
      </c>
      <c r="H12" s="268">
        <v>1435</v>
      </c>
      <c r="I12" s="268">
        <v>1283</v>
      </c>
      <c r="J12" s="268">
        <v>93975</v>
      </c>
      <c r="K12" s="268">
        <v>33</v>
      </c>
      <c r="L12" s="268">
        <v>10663</v>
      </c>
      <c r="M12" s="268">
        <v>719</v>
      </c>
      <c r="N12" s="268">
        <v>3708</v>
      </c>
      <c r="O12" s="268">
        <v>161</v>
      </c>
      <c r="P12" s="268">
        <v>631</v>
      </c>
      <c r="Q12" s="268">
        <v>182</v>
      </c>
      <c r="R12" s="268">
        <v>146</v>
      </c>
      <c r="S12" s="268">
        <v>1582</v>
      </c>
      <c r="T12" s="268">
        <v>1365</v>
      </c>
      <c r="U12" s="268">
        <v>5852</v>
      </c>
      <c r="V12" s="268">
        <v>234</v>
      </c>
      <c r="W12" s="268">
        <v>321</v>
      </c>
      <c r="X12" s="268">
        <v>1980</v>
      </c>
      <c r="Y12" s="268">
        <v>1712</v>
      </c>
      <c r="Z12" s="268">
        <v>689</v>
      </c>
      <c r="AA12" s="268">
        <v>194</v>
      </c>
      <c r="AB12" s="268">
        <v>237</v>
      </c>
      <c r="AC12" s="268">
        <v>3</v>
      </c>
      <c r="AD12" s="268">
        <v>3</v>
      </c>
      <c r="AE12" s="268">
        <v>10</v>
      </c>
      <c r="AF12" s="268">
        <v>106</v>
      </c>
      <c r="AG12" s="268">
        <v>50</v>
      </c>
      <c r="AH12" s="268">
        <v>98</v>
      </c>
      <c r="AI12" s="268">
        <v>1309</v>
      </c>
      <c r="AJ12" s="268">
        <v>38635</v>
      </c>
      <c r="AK12" s="268">
        <v>33</v>
      </c>
      <c r="AL12" s="268">
        <v>1000</v>
      </c>
      <c r="AM12" s="268">
        <v>1543</v>
      </c>
      <c r="AN12" s="268">
        <v>129</v>
      </c>
      <c r="AO12" s="268">
        <v>195</v>
      </c>
      <c r="AP12" s="269">
        <v>172307</v>
      </c>
      <c r="AQ12" s="268">
        <v>807</v>
      </c>
      <c r="AR12" s="268">
        <v>10508</v>
      </c>
      <c r="AS12" s="268">
        <v>0</v>
      </c>
      <c r="AT12" s="268">
        <v>0</v>
      </c>
      <c r="AU12" s="268">
        <v>0</v>
      </c>
      <c r="AV12" s="268">
        <v>11978</v>
      </c>
      <c r="AW12" s="269">
        <v>23293</v>
      </c>
      <c r="AX12" s="268">
        <v>195600</v>
      </c>
      <c r="AY12" s="269">
        <v>260547</v>
      </c>
      <c r="AZ12" s="269">
        <v>283840</v>
      </c>
      <c r="BA12" s="268">
        <v>456147</v>
      </c>
      <c r="BB12" s="269">
        <v>-195600</v>
      </c>
      <c r="BC12" s="268">
        <v>88240</v>
      </c>
      <c r="BD12" s="269">
        <v>260547</v>
      </c>
      <c r="BE12" s="270"/>
      <c r="BG12" s="280" t="s">
        <v>452</v>
      </c>
      <c r="BH12" s="282" t="s">
        <v>29</v>
      </c>
      <c r="BI12" s="272">
        <f t="shared" si="0"/>
        <v>195600</v>
      </c>
      <c r="BJ12" s="273">
        <f t="shared" si="1"/>
        <v>195600</v>
      </c>
      <c r="BK12" s="274">
        <f t="shared" si="2"/>
        <v>1</v>
      </c>
      <c r="BL12" s="275">
        <f t="shared" si="3"/>
        <v>0</v>
      </c>
      <c r="BM12" s="276"/>
      <c r="BN12" s="280" t="s">
        <v>452</v>
      </c>
      <c r="BO12" s="282" t="s">
        <v>29</v>
      </c>
      <c r="BP12" s="277">
        <f t="shared" si="4"/>
        <v>260547</v>
      </c>
      <c r="BQ12" s="278">
        <f t="shared" si="5"/>
        <v>195600</v>
      </c>
      <c r="BR12" s="279">
        <f t="shared" si="6"/>
        <v>64947</v>
      </c>
      <c r="BS12" s="276"/>
    </row>
    <row r="13" spans="1:71" x14ac:dyDescent="0.2">
      <c r="A13" s="280" t="s">
        <v>453</v>
      </c>
      <c r="B13" s="281" t="s">
        <v>30</v>
      </c>
      <c r="C13" s="268">
        <v>57</v>
      </c>
      <c r="D13" s="268">
        <v>6</v>
      </c>
      <c r="E13" s="268">
        <v>295</v>
      </c>
      <c r="F13" s="268">
        <v>121</v>
      </c>
      <c r="G13" s="268">
        <v>556</v>
      </c>
      <c r="H13" s="268">
        <v>77</v>
      </c>
      <c r="I13" s="268">
        <v>161</v>
      </c>
      <c r="J13" s="268">
        <v>21184</v>
      </c>
      <c r="K13" s="268">
        <v>1111</v>
      </c>
      <c r="L13" s="268">
        <v>121</v>
      </c>
      <c r="M13" s="268">
        <v>466</v>
      </c>
      <c r="N13" s="268">
        <v>22181</v>
      </c>
      <c r="O13" s="268">
        <v>51</v>
      </c>
      <c r="P13" s="268">
        <v>210</v>
      </c>
      <c r="Q13" s="268">
        <v>51</v>
      </c>
      <c r="R13" s="268">
        <v>38</v>
      </c>
      <c r="S13" s="268">
        <v>81</v>
      </c>
      <c r="T13" s="268">
        <v>105</v>
      </c>
      <c r="U13" s="268">
        <v>449</v>
      </c>
      <c r="V13" s="268">
        <v>11</v>
      </c>
      <c r="W13" s="268">
        <v>63</v>
      </c>
      <c r="X13" s="268">
        <v>114</v>
      </c>
      <c r="Y13" s="268">
        <v>3833</v>
      </c>
      <c r="Z13" s="268">
        <v>24743</v>
      </c>
      <c r="AA13" s="268">
        <v>253</v>
      </c>
      <c r="AB13" s="268">
        <v>192</v>
      </c>
      <c r="AC13" s="268">
        <v>511</v>
      </c>
      <c r="AD13" s="268">
        <v>54</v>
      </c>
      <c r="AE13" s="268">
        <v>105</v>
      </c>
      <c r="AF13" s="268">
        <v>7887</v>
      </c>
      <c r="AG13" s="268">
        <v>66</v>
      </c>
      <c r="AH13" s="268">
        <v>1163</v>
      </c>
      <c r="AI13" s="268">
        <v>545</v>
      </c>
      <c r="AJ13" s="268">
        <v>477</v>
      </c>
      <c r="AK13" s="268">
        <v>48</v>
      </c>
      <c r="AL13" s="268">
        <v>527</v>
      </c>
      <c r="AM13" s="268">
        <v>1224</v>
      </c>
      <c r="AN13" s="268">
        <v>0</v>
      </c>
      <c r="AO13" s="268">
        <v>369</v>
      </c>
      <c r="AP13" s="269">
        <v>89506</v>
      </c>
      <c r="AQ13" s="268">
        <v>77</v>
      </c>
      <c r="AR13" s="268">
        <v>21236</v>
      </c>
      <c r="AS13" s="268">
        <v>0</v>
      </c>
      <c r="AT13" s="268">
        <v>0</v>
      </c>
      <c r="AU13" s="268">
        <v>0</v>
      </c>
      <c r="AV13" s="268">
        <v>-20</v>
      </c>
      <c r="AW13" s="269">
        <v>21293</v>
      </c>
      <c r="AX13" s="268">
        <v>110799</v>
      </c>
      <c r="AY13" s="269">
        <v>9790</v>
      </c>
      <c r="AZ13" s="269">
        <v>31083</v>
      </c>
      <c r="BA13" s="268">
        <v>120589</v>
      </c>
      <c r="BB13" s="269">
        <v>-102688</v>
      </c>
      <c r="BC13" s="268">
        <v>-71605</v>
      </c>
      <c r="BD13" s="269">
        <v>17901</v>
      </c>
      <c r="BE13" s="270"/>
      <c r="BG13" s="280" t="s">
        <v>453</v>
      </c>
      <c r="BH13" s="282" t="s">
        <v>30</v>
      </c>
      <c r="BI13" s="272">
        <f t="shared" si="0"/>
        <v>110799</v>
      </c>
      <c r="BJ13" s="273">
        <f t="shared" si="1"/>
        <v>102688</v>
      </c>
      <c r="BK13" s="274">
        <f t="shared" si="2"/>
        <v>0.92679536818924357</v>
      </c>
      <c r="BL13" s="275">
        <f t="shared" si="3"/>
        <v>7.3204631810756426E-2</v>
      </c>
      <c r="BM13" s="276"/>
      <c r="BN13" s="280" t="s">
        <v>453</v>
      </c>
      <c r="BO13" s="282" t="s">
        <v>30</v>
      </c>
      <c r="BP13" s="277">
        <f t="shared" si="4"/>
        <v>9790</v>
      </c>
      <c r="BQ13" s="278">
        <f t="shared" si="5"/>
        <v>102688</v>
      </c>
      <c r="BR13" s="279">
        <f t="shared" si="6"/>
        <v>-92898</v>
      </c>
      <c r="BS13" s="276"/>
    </row>
    <row r="14" spans="1:71" x14ac:dyDescent="0.2">
      <c r="A14" s="280" t="s">
        <v>454</v>
      </c>
      <c r="B14" s="281" t="s">
        <v>455</v>
      </c>
      <c r="C14" s="268">
        <v>65</v>
      </c>
      <c r="D14" s="268">
        <v>9</v>
      </c>
      <c r="E14" s="268">
        <v>94</v>
      </c>
      <c r="F14" s="268">
        <v>26</v>
      </c>
      <c r="G14" s="268">
        <v>2506</v>
      </c>
      <c r="H14" s="268">
        <v>135</v>
      </c>
      <c r="I14" s="268">
        <v>770</v>
      </c>
      <c r="J14" s="268">
        <v>4914</v>
      </c>
      <c r="K14" s="268">
        <v>3</v>
      </c>
      <c r="L14" s="268">
        <v>11182</v>
      </c>
      <c r="M14" s="268">
        <v>162</v>
      </c>
      <c r="N14" s="268">
        <v>690</v>
      </c>
      <c r="O14" s="268">
        <v>102</v>
      </c>
      <c r="P14" s="268">
        <v>348</v>
      </c>
      <c r="Q14" s="268">
        <v>548</v>
      </c>
      <c r="R14" s="268">
        <v>749</v>
      </c>
      <c r="S14" s="268">
        <v>3776</v>
      </c>
      <c r="T14" s="268">
        <v>1549</v>
      </c>
      <c r="U14" s="268">
        <v>17181</v>
      </c>
      <c r="V14" s="268">
        <v>944</v>
      </c>
      <c r="W14" s="268">
        <v>1213</v>
      </c>
      <c r="X14" s="268">
        <v>3749</v>
      </c>
      <c r="Y14" s="268">
        <v>4275</v>
      </c>
      <c r="Z14" s="268">
        <v>0</v>
      </c>
      <c r="AA14" s="268">
        <v>838</v>
      </c>
      <c r="AB14" s="268">
        <v>226</v>
      </c>
      <c r="AC14" s="268">
        <v>1699</v>
      </c>
      <c r="AD14" s="268">
        <v>451</v>
      </c>
      <c r="AE14" s="268">
        <v>169</v>
      </c>
      <c r="AF14" s="268">
        <v>419</v>
      </c>
      <c r="AG14" s="268">
        <v>292</v>
      </c>
      <c r="AH14" s="268">
        <v>205</v>
      </c>
      <c r="AI14" s="268">
        <v>624</v>
      </c>
      <c r="AJ14" s="268">
        <v>502</v>
      </c>
      <c r="AK14" s="268">
        <v>109</v>
      </c>
      <c r="AL14" s="268">
        <v>3116</v>
      </c>
      <c r="AM14" s="268">
        <v>680</v>
      </c>
      <c r="AN14" s="268">
        <v>308</v>
      </c>
      <c r="AO14" s="268">
        <v>357</v>
      </c>
      <c r="AP14" s="269">
        <v>64985</v>
      </c>
      <c r="AQ14" s="268">
        <v>123</v>
      </c>
      <c r="AR14" s="268">
        <v>3815</v>
      </c>
      <c r="AS14" s="268">
        <v>7</v>
      </c>
      <c r="AT14" s="268">
        <v>0</v>
      </c>
      <c r="AU14" s="268">
        <v>0</v>
      </c>
      <c r="AV14" s="268">
        <v>-170</v>
      </c>
      <c r="AW14" s="269">
        <v>3775</v>
      </c>
      <c r="AX14" s="268">
        <v>68760</v>
      </c>
      <c r="AY14" s="269">
        <v>46435</v>
      </c>
      <c r="AZ14" s="269">
        <v>50210</v>
      </c>
      <c r="BA14" s="268">
        <v>115195</v>
      </c>
      <c r="BB14" s="269">
        <v>-62250</v>
      </c>
      <c r="BC14" s="268">
        <v>-12040</v>
      </c>
      <c r="BD14" s="269">
        <v>52945</v>
      </c>
      <c r="BE14" s="270"/>
      <c r="BG14" s="280" t="s">
        <v>454</v>
      </c>
      <c r="BH14" s="282" t="s">
        <v>455</v>
      </c>
      <c r="BI14" s="272">
        <f t="shared" si="0"/>
        <v>68760</v>
      </c>
      <c r="BJ14" s="273">
        <f t="shared" si="1"/>
        <v>62250</v>
      </c>
      <c r="BK14" s="274">
        <f t="shared" si="2"/>
        <v>0.90532286212914481</v>
      </c>
      <c r="BL14" s="275">
        <f t="shared" si="3"/>
        <v>9.4677137870855188E-2</v>
      </c>
      <c r="BM14" s="276"/>
      <c r="BN14" s="280" t="s">
        <v>454</v>
      </c>
      <c r="BO14" s="282" t="s">
        <v>455</v>
      </c>
      <c r="BP14" s="277">
        <f t="shared" si="4"/>
        <v>46435</v>
      </c>
      <c r="BQ14" s="278">
        <f t="shared" si="5"/>
        <v>62250</v>
      </c>
      <c r="BR14" s="279">
        <f t="shared" si="6"/>
        <v>-15815</v>
      </c>
      <c r="BS14" s="276"/>
    </row>
    <row r="15" spans="1:71" x14ac:dyDescent="0.2">
      <c r="A15" s="280" t="s">
        <v>456</v>
      </c>
      <c r="B15" s="281" t="s">
        <v>31</v>
      </c>
      <c r="C15" s="268">
        <v>22</v>
      </c>
      <c r="D15" s="268">
        <v>0</v>
      </c>
      <c r="E15" s="268">
        <v>0</v>
      </c>
      <c r="F15" s="268">
        <v>3</v>
      </c>
      <c r="G15" s="268">
        <v>350</v>
      </c>
      <c r="H15" s="268">
        <v>9</v>
      </c>
      <c r="I15" s="268">
        <v>58</v>
      </c>
      <c r="J15" s="268">
        <v>1783</v>
      </c>
      <c r="K15" s="268">
        <v>5</v>
      </c>
      <c r="L15" s="268">
        <v>156</v>
      </c>
      <c r="M15" s="268">
        <v>1790</v>
      </c>
      <c r="N15" s="268">
        <v>4869</v>
      </c>
      <c r="O15" s="268">
        <v>169</v>
      </c>
      <c r="P15" s="268">
        <v>256</v>
      </c>
      <c r="Q15" s="268">
        <v>267</v>
      </c>
      <c r="R15" s="268">
        <v>160</v>
      </c>
      <c r="S15" s="268">
        <v>1760</v>
      </c>
      <c r="T15" s="268">
        <v>2737</v>
      </c>
      <c r="U15" s="268">
        <v>3932</v>
      </c>
      <c r="V15" s="268">
        <v>63</v>
      </c>
      <c r="W15" s="268">
        <v>186</v>
      </c>
      <c r="X15" s="268">
        <v>308</v>
      </c>
      <c r="Y15" s="268">
        <v>16979</v>
      </c>
      <c r="Z15" s="268">
        <v>28</v>
      </c>
      <c r="AA15" s="268">
        <v>99</v>
      </c>
      <c r="AB15" s="268">
        <v>8</v>
      </c>
      <c r="AC15" s="268">
        <v>68</v>
      </c>
      <c r="AD15" s="268">
        <v>1</v>
      </c>
      <c r="AE15" s="268">
        <v>21</v>
      </c>
      <c r="AF15" s="268">
        <v>6</v>
      </c>
      <c r="AG15" s="268">
        <v>0</v>
      </c>
      <c r="AH15" s="268">
        <v>19</v>
      </c>
      <c r="AI15" s="268">
        <v>284</v>
      </c>
      <c r="AJ15" s="268">
        <v>154</v>
      </c>
      <c r="AK15" s="268">
        <v>6</v>
      </c>
      <c r="AL15" s="268">
        <v>235</v>
      </c>
      <c r="AM15" s="268">
        <v>330</v>
      </c>
      <c r="AN15" s="268">
        <v>25</v>
      </c>
      <c r="AO15" s="268">
        <v>119</v>
      </c>
      <c r="AP15" s="269">
        <v>37265</v>
      </c>
      <c r="AQ15" s="268">
        <v>56</v>
      </c>
      <c r="AR15" s="268">
        <v>562</v>
      </c>
      <c r="AS15" s="268">
        <v>0</v>
      </c>
      <c r="AT15" s="268">
        <v>0</v>
      </c>
      <c r="AU15" s="268">
        <v>0</v>
      </c>
      <c r="AV15" s="268">
        <v>-455</v>
      </c>
      <c r="AW15" s="269">
        <v>163</v>
      </c>
      <c r="AX15" s="268">
        <v>37428</v>
      </c>
      <c r="AY15" s="269">
        <v>17188</v>
      </c>
      <c r="AZ15" s="269">
        <v>17351</v>
      </c>
      <c r="BA15" s="268">
        <v>54616</v>
      </c>
      <c r="BB15" s="269">
        <v>-34032</v>
      </c>
      <c r="BC15" s="268">
        <v>-16681</v>
      </c>
      <c r="BD15" s="269">
        <v>20584</v>
      </c>
      <c r="BE15" s="270"/>
      <c r="BG15" s="280" t="s">
        <v>456</v>
      </c>
      <c r="BH15" s="282" t="s">
        <v>31</v>
      </c>
      <c r="BI15" s="272">
        <f t="shared" si="0"/>
        <v>37428</v>
      </c>
      <c r="BJ15" s="273">
        <f t="shared" si="1"/>
        <v>34032</v>
      </c>
      <c r="BK15" s="274">
        <f t="shared" si="2"/>
        <v>0.90926579031740939</v>
      </c>
      <c r="BL15" s="275">
        <f t="shared" si="3"/>
        <v>9.0734209682590605E-2</v>
      </c>
      <c r="BM15" s="276"/>
      <c r="BN15" s="280" t="s">
        <v>456</v>
      </c>
      <c r="BO15" s="282" t="s">
        <v>31</v>
      </c>
      <c r="BP15" s="277">
        <f t="shared" si="4"/>
        <v>17188</v>
      </c>
      <c r="BQ15" s="278">
        <f t="shared" si="5"/>
        <v>34032</v>
      </c>
      <c r="BR15" s="279">
        <f t="shared" si="6"/>
        <v>-16844</v>
      </c>
      <c r="BS15" s="276"/>
    </row>
    <row r="16" spans="1:71" x14ac:dyDescent="0.2">
      <c r="A16" s="280" t="s">
        <v>457</v>
      </c>
      <c r="B16" s="281" t="s">
        <v>32</v>
      </c>
      <c r="C16" s="268">
        <v>0</v>
      </c>
      <c r="D16" s="268">
        <v>0</v>
      </c>
      <c r="E16" s="268">
        <v>1</v>
      </c>
      <c r="F16" s="268">
        <v>14</v>
      </c>
      <c r="G16" s="268">
        <v>0</v>
      </c>
      <c r="H16" s="268">
        <v>2</v>
      </c>
      <c r="I16" s="268">
        <v>122</v>
      </c>
      <c r="J16" s="268">
        <v>9</v>
      </c>
      <c r="K16" s="268">
        <v>0</v>
      </c>
      <c r="L16" s="268">
        <v>121</v>
      </c>
      <c r="M16" s="268">
        <v>174</v>
      </c>
      <c r="N16" s="268">
        <v>519333</v>
      </c>
      <c r="O16" s="268">
        <v>23</v>
      </c>
      <c r="P16" s="268">
        <v>16339</v>
      </c>
      <c r="Q16" s="268">
        <v>4806</v>
      </c>
      <c r="R16" s="268">
        <v>3373</v>
      </c>
      <c r="S16" s="268">
        <v>2146</v>
      </c>
      <c r="T16" s="268">
        <v>446</v>
      </c>
      <c r="U16" s="268">
        <v>19565</v>
      </c>
      <c r="V16" s="268">
        <v>207</v>
      </c>
      <c r="W16" s="268">
        <v>1752</v>
      </c>
      <c r="X16" s="268">
        <v>221</v>
      </c>
      <c r="Y16" s="268">
        <v>7393</v>
      </c>
      <c r="Z16" s="268">
        <v>0</v>
      </c>
      <c r="AA16" s="268">
        <v>1</v>
      </c>
      <c r="AB16" s="268">
        <v>0</v>
      </c>
      <c r="AC16" s="268">
        <v>0</v>
      </c>
      <c r="AD16" s="268">
        <v>0</v>
      </c>
      <c r="AE16" s="268">
        <v>0</v>
      </c>
      <c r="AF16" s="268">
        <v>60</v>
      </c>
      <c r="AG16" s="268">
        <v>0</v>
      </c>
      <c r="AH16" s="268">
        <v>4</v>
      </c>
      <c r="AI16" s="268">
        <v>0</v>
      </c>
      <c r="AJ16" s="268">
        <v>0</v>
      </c>
      <c r="AK16" s="268">
        <v>0</v>
      </c>
      <c r="AL16" s="268">
        <v>41</v>
      </c>
      <c r="AM16" s="268">
        <v>7</v>
      </c>
      <c r="AN16" s="268">
        <v>0</v>
      </c>
      <c r="AO16" s="268">
        <v>94</v>
      </c>
      <c r="AP16" s="269">
        <v>576254</v>
      </c>
      <c r="AQ16" s="268">
        <v>0</v>
      </c>
      <c r="AR16" s="268">
        <v>-143</v>
      </c>
      <c r="AS16" s="268">
        <v>0</v>
      </c>
      <c r="AT16" s="268">
        <v>-554</v>
      </c>
      <c r="AU16" s="268">
        <v>-109</v>
      </c>
      <c r="AV16" s="268">
        <v>-6594</v>
      </c>
      <c r="AW16" s="269">
        <v>-7400</v>
      </c>
      <c r="AX16" s="268">
        <v>568854</v>
      </c>
      <c r="AY16" s="269">
        <v>748369</v>
      </c>
      <c r="AZ16" s="269">
        <v>740969</v>
      </c>
      <c r="BA16" s="268">
        <v>1317223</v>
      </c>
      <c r="BB16" s="269">
        <v>-350600</v>
      </c>
      <c r="BC16" s="268">
        <v>390369</v>
      </c>
      <c r="BD16" s="269">
        <v>966623</v>
      </c>
      <c r="BE16" s="270"/>
      <c r="BG16" s="280" t="s">
        <v>457</v>
      </c>
      <c r="BH16" s="282" t="s">
        <v>32</v>
      </c>
      <c r="BI16" s="272">
        <f t="shared" si="0"/>
        <v>568854</v>
      </c>
      <c r="BJ16" s="273">
        <f t="shared" si="1"/>
        <v>350600</v>
      </c>
      <c r="BK16" s="274">
        <f t="shared" si="2"/>
        <v>0.61632686067075204</v>
      </c>
      <c r="BL16" s="275">
        <f t="shared" si="3"/>
        <v>0.38367313932924796</v>
      </c>
      <c r="BM16" s="276"/>
      <c r="BN16" s="280" t="s">
        <v>457</v>
      </c>
      <c r="BO16" s="282" t="s">
        <v>32</v>
      </c>
      <c r="BP16" s="277">
        <f t="shared" si="4"/>
        <v>748369</v>
      </c>
      <c r="BQ16" s="278">
        <f t="shared" si="5"/>
        <v>350600</v>
      </c>
      <c r="BR16" s="279">
        <f t="shared" si="6"/>
        <v>397769</v>
      </c>
      <c r="BS16" s="276"/>
    </row>
    <row r="17" spans="1:71" x14ac:dyDescent="0.2">
      <c r="A17" s="280" t="s">
        <v>458</v>
      </c>
      <c r="B17" s="281" t="s">
        <v>33</v>
      </c>
      <c r="C17" s="268">
        <v>0</v>
      </c>
      <c r="D17" s="268">
        <v>0</v>
      </c>
      <c r="E17" s="268">
        <v>0</v>
      </c>
      <c r="F17" s="268">
        <v>4</v>
      </c>
      <c r="G17" s="268">
        <v>199</v>
      </c>
      <c r="H17" s="268">
        <v>0</v>
      </c>
      <c r="I17" s="268">
        <v>39</v>
      </c>
      <c r="J17" s="268">
        <v>1343</v>
      </c>
      <c r="K17" s="268">
        <v>0</v>
      </c>
      <c r="L17" s="268">
        <v>130</v>
      </c>
      <c r="M17" s="268">
        <v>213</v>
      </c>
      <c r="N17" s="268">
        <v>8412</v>
      </c>
      <c r="O17" s="268">
        <v>7675</v>
      </c>
      <c r="P17" s="268">
        <v>4730</v>
      </c>
      <c r="Q17" s="268">
        <v>1576</v>
      </c>
      <c r="R17" s="268">
        <v>712</v>
      </c>
      <c r="S17" s="268">
        <v>3525</v>
      </c>
      <c r="T17" s="268">
        <v>3620</v>
      </c>
      <c r="U17" s="268">
        <v>28438</v>
      </c>
      <c r="V17" s="268">
        <v>944</v>
      </c>
      <c r="W17" s="268">
        <v>789</v>
      </c>
      <c r="X17" s="268">
        <v>823</v>
      </c>
      <c r="Y17" s="268">
        <v>2849</v>
      </c>
      <c r="Z17" s="268">
        <v>113</v>
      </c>
      <c r="AA17" s="268">
        <v>6</v>
      </c>
      <c r="AB17" s="268">
        <v>0</v>
      </c>
      <c r="AC17" s="268">
        <v>5</v>
      </c>
      <c r="AD17" s="268">
        <v>0</v>
      </c>
      <c r="AE17" s="268">
        <v>0</v>
      </c>
      <c r="AF17" s="268">
        <v>3</v>
      </c>
      <c r="AG17" s="268">
        <v>2</v>
      </c>
      <c r="AH17" s="268">
        <v>22</v>
      </c>
      <c r="AI17" s="268">
        <v>15</v>
      </c>
      <c r="AJ17" s="268">
        <v>357</v>
      </c>
      <c r="AK17" s="268">
        <v>3</v>
      </c>
      <c r="AL17" s="268">
        <v>126</v>
      </c>
      <c r="AM17" s="268">
        <v>81</v>
      </c>
      <c r="AN17" s="268">
        <v>3</v>
      </c>
      <c r="AO17" s="268">
        <v>78</v>
      </c>
      <c r="AP17" s="269">
        <v>66835</v>
      </c>
      <c r="AQ17" s="268">
        <v>6</v>
      </c>
      <c r="AR17" s="268">
        <v>700</v>
      </c>
      <c r="AS17" s="268">
        <v>0</v>
      </c>
      <c r="AT17" s="268">
        <v>0</v>
      </c>
      <c r="AU17" s="268">
        <v>-133</v>
      </c>
      <c r="AV17" s="268">
        <v>-513</v>
      </c>
      <c r="AW17" s="269">
        <v>60</v>
      </c>
      <c r="AX17" s="268">
        <v>66895</v>
      </c>
      <c r="AY17" s="269">
        <v>14562</v>
      </c>
      <c r="AZ17" s="269">
        <v>14622</v>
      </c>
      <c r="BA17" s="268">
        <v>81457</v>
      </c>
      <c r="BB17" s="269">
        <v>-63098</v>
      </c>
      <c r="BC17" s="268">
        <v>-48476</v>
      </c>
      <c r="BD17" s="269">
        <v>18359</v>
      </c>
      <c r="BE17" s="270"/>
      <c r="BG17" s="280" t="s">
        <v>458</v>
      </c>
      <c r="BH17" s="282" t="s">
        <v>33</v>
      </c>
      <c r="BI17" s="272">
        <f t="shared" si="0"/>
        <v>66895</v>
      </c>
      <c r="BJ17" s="273">
        <f t="shared" si="1"/>
        <v>63098</v>
      </c>
      <c r="BK17" s="274">
        <f t="shared" si="2"/>
        <v>0.94323940503774573</v>
      </c>
      <c r="BL17" s="275">
        <f t="shared" si="3"/>
        <v>5.6760594962254274E-2</v>
      </c>
      <c r="BM17" s="276"/>
      <c r="BN17" s="280" t="s">
        <v>458</v>
      </c>
      <c r="BO17" s="282" t="s">
        <v>33</v>
      </c>
      <c r="BP17" s="277">
        <f t="shared" si="4"/>
        <v>14562</v>
      </c>
      <c r="BQ17" s="278">
        <f t="shared" si="5"/>
        <v>63098</v>
      </c>
      <c r="BR17" s="279">
        <f t="shared" si="6"/>
        <v>-48536</v>
      </c>
      <c r="BS17" s="276"/>
    </row>
    <row r="18" spans="1:71" x14ac:dyDescent="0.2">
      <c r="A18" s="280" t="s">
        <v>459</v>
      </c>
      <c r="B18" s="281" t="s">
        <v>34</v>
      </c>
      <c r="C18" s="268">
        <v>11</v>
      </c>
      <c r="D18" s="268">
        <v>0</v>
      </c>
      <c r="E18" s="268">
        <v>9</v>
      </c>
      <c r="F18" s="268">
        <v>112</v>
      </c>
      <c r="G18" s="268">
        <v>1508</v>
      </c>
      <c r="H18" s="268">
        <v>31</v>
      </c>
      <c r="I18" s="268">
        <v>190</v>
      </c>
      <c r="J18" s="268">
        <v>2391</v>
      </c>
      <c r="K18" s="268">
        <v>9</v>
      </c>
      <c r="L18" s="268">
        <v>466</v>
      </c>
      <c r="M18" s="268">
        <v>228</v>
      </c>
      <c r="N18" s="268">
        <v>847</v>
      </c>
      <c r="O18" s="268">
        <v>32</v>
      </c>
      <c r="P18" s="268">
        <v>5084</v>
      </c>
      <c r="Q18" s="268">
        <v>1499</v>
      </c>
      <c r="R18" s="268">
        <v>1189</v>
      </c>
      <c r="S18" s="268">
        <v>3730</v>
      </c>
      <c r="T18" s="268">
        <v>1622</v>
      </c>
      <c r="U18" s="268">
        <v>11993</v>
      </c>
      <c r="V18" s="268">
        <v>623</v>
      </c>
      <c r="W18" s="268">
        <v>328</v>
      </c>
      <c r="X18" s="268">
        <v>810</v>
      </c>
      <c r="Y18" s="268">
        <v>30356</v>
      </c>
      <c r="Z18" s="268">
        <v>371</v>
      </c>
      <c r="AA18" s="268">
        <v>17</v>
      </c>
      <c r="AB18" s="268">
        <v>3</v>
      </c>
      <c r="AC18" s="268">
        <v>969</v>
      </c>
      <c r="AD18" s="268">
        <v>19</v>
      </c>
      <c r="AE18" s="268">
        <v>93</v>
      </c>
      <c r="AF18" s="268">
        <v>321</v>
      </c>
      <c r="AG18" s="268">
        <v>43</v>
      </c>
      <c r="AH18" s="268">
        <v>479</v>
      </c>
      <c r="AI18" s="268">
        <v>27</v>
      </c>
      <c r="AJ18" s="268">
        <v>64</v>
      </c>
      <c r="AK18" s="268">
        <v>34</v>
      </c>
      <c r="AL18" s="268">
        <v>344</v>
      </c>
      <c r="AM18" s="268">
        <v>670</v>
      </c>
      <c r="AN18" s="268">
        <v>2</v>
      </c>
      <c r="AO18" s="268">
        <v>113</v>
      </c>
      <c r="AP18" s="269">
        <v>66637</v>
      </c>
      <c r="AQ18" s="268">
        <v>145</v>
      </c>
      <c r="AR18" s="268">
        <v>1170</v>
      </c>
      <c r="AS18" s="268">
        <v>1</v>
      </c>
      <c r="AT18" s="268">
        <v>327</v>
      </c>
      <c r="AU18" s="268">
        <v>345</v>
      </c>
      <c r="AV18" s="268">
        <v>-412</v>
      </c>
      <c r="AW18" s="269">
        <v>1576</v>
      </c>
      <c r="AX18" s="268">
        <v>68213</v>
      </c>
      <c r="AY18" s="269">
        <v>59861</v>
      </c>
      <c r="AZ18" s="269">
        <v>61437</v>
      </c>
      <c r="BA18" s="268">
        <v>128074</v>
      </c>
      <c r="BB18" s="269">
        <v>-58842</v>
      </c>
      <c r="BC18" s="268">
        <v>2595</v>
      </c>
      <c r="BD18" s="269">
        <v>69232</v>
      </c>
      <c r="BE18" s="270"/>
      <c r="BG18" s="280" t="s">
        <v>459</v>
      </c>
      <c r="BH18" s="282" t="s">
        <v>34</v>
      </c>
      <c r="BI18" s="272">
        <f t="shared" si="0"/>
        <v>68213</v>
      </c>
      <c r="BJ18" s="273">
        <f t="shared" si="1"/>
        <v>58842</v>
      </c>
      <c r="BK18" s="274">
        <f t="shared" si="2"/>
        <v>0.86262149443654434</v>
      </c>
      <c r="BL18" s="275">
        <f t="shared" si="3"/>
        <v>0.13737850556345566</v>
      </c>
      <c r="BM18" s="276"/>
      <c r="BN18" s="280" t="s">
        <v>459</v>
      </c>
      <c r="BO18" s="282" t="s">
        <v>34</v>
      </c>
      <c r="BP18" s="277">
        <f t="shared" si="4"/>
        <v>59861</v>
      </c>
      <c r="BQ18" s="278">
        <f t="shared" si="5"/>
        <v>58842</v>
      </c>
      <c r="BR18" s="279">
        <f t="shared" si="6"/>
        <v>1019</v>
      </c>
      <c r="BS18" s="276"/>
    </row>
    <row r="19" spans="1:71" x14ac:dyDescent="0.2">
      <c r="A19" s="280" t="s">
        <v>460</v>
      </c>
      <c r="B19" s="283" t="s">
        <v>269</v>
      </c>
      <c r="C19" s="268">
        <v>0</v>
      </c>
      <c r="D19" s="268">
        <v>0</v>
      </c>
      <c r="E19" s="268">
        <v>0</v>
      </c>
      <c r="F19" s="268">
        <v>12</v>
      </c>
      <c r="G19" s="268">
        <v>0</v>
      </c>
      <c r="H19" s="268">
        <v>0</v>
      </c>
      <c r="I19" s="268">
        <v>14</v>
      </c>
      <c r="J19" s="268">
        <v>6</v>
      </c>
      <c r="K19" s="268">
        <v>0</v>
      </c>
      <c r="L19" s="268">
        <v>20</v>
      </c>
      <c r="M19" s="268">
        <v>46</v>
      </c>
      <c r="N19" s="268">
        <v>119</v>
      </c>
      <c r="O19" s="268">
        <v>0</v>
      </c>
      <c r="P19" s="268">
        <v>75</v>
      </c>
      <c r="Q19" s="268">
        <v>6592</v>
      </c>
      <c r="R19" s="268">
        <v>1448</v>
      </c>
      <c r="S19" s="268">
        <v>1433</v>
      </c>
      <c r="T19" s="268">
        <v>174</v>
      </c>
      <c r="U19" s="268">
        <v>5814</v>
      </c>
      <c r="V19" s="268">
        <v>51</v>
      </c>
      <c r="W19" s="268">
        <v>258</v>
      </c>
      <c r="X19" s="268">
        <v>34</v>
      </c>
      <c r="Y19" s="268">
        <v>2038</v>
      </c>
      <c r="Z19" s="268">
        <v>0</v>
      </c>
      <c r="AA19" s="268">
        <v>229</v>
      </c>
      <c r="AB19" s="268">
        <v>0</v>
      </c>
      <c r="AC19" s="268">
        <v>1</v>
      </c>
      <c r="AD19" s="268">
        <v>0</v>
      </c>
      <c r="AE19" s="268">
        <v>0</v>
      </c>
      <c r="AF19" s="268">
        <v>17</v>
      </c>
      <c r="AG19" s="268">
        <v>0</v>
      </c>
      <c r="AH19" s="268">
        <v>36</v>
      </c>
      <c r="AI19" s="268">
        <v>0</v>
      </c>
      <c r="AJ19" s="268">
        <v>0</v>
      </c>
      <c r="AK19" s="268">
        <v>0</v>
      </c>
      <c r="AL19" s="268">
        <v>2506</v>
      </c>
      <c r="AM19" s="268">
        <v>3</v>
      </c>
      <c r="AN19" s="268">
        <v>0</v>
      </c>
      <c r="AO19" s="268">
        <v>0</v>
      </c>
      <c r="AP19" s="269">
        <v>20926</v>
      </c>
      <c r="AQ19" s="268">
        <v>0</v>
      </c>
      <c r="AR19" s="268">
        <v>55</v>
      </c>
      <c r="AS19" s="268">
        <v>0</v>
      </c>
      <c r="AT19" s="268">
        <v>3001</v>
      </c>
      <c r="AU19" s="268">
        <v>3808</v>
      </c>
      <c r="AV19" s="268">
        <v>754</v>
      </c>
      <c r="AW19" s="269">
        <v>7618</v>
      </c>
      <c r="AX19" s="268">
        <v>28544</v>
      </c>
      <c r="AY19" s="269">
        <v>38686</v>
      </c>
      <c r="AZ19" s="269">
        <v>46304</v>
      </c>
      <c r="BA19" s="268">
        <v>67230</v>
      </c>
      <c r="BB19" s="269">
        <v>-26970</v>
      </c>
      <c r="BC19" s="268">
        <v>19334</v>
      </c>
      <c r="BD19" s="269">
        <v>40260</v>
      </c>
      <c r="BE19" s="270"/>
      <c r="BG19" s="280" t="s">
        <v>460</v>
      </c>
      <c r="BH19" s="284" t="s">
        <v>269</v>
      </c>
      <c r="BI19" s="272">
        <f t="shared" si="0"/>
        <v>28544</v>
      </c>
      <c r="BJ19" s="273">
        <f t="shared" si="1"/>
        <v>26970</v>
      </c>
      <c r="BK19" s="274">
        <f t="shared" si="2"/>
        <v>0.94485706278026904</v>
      </c>
      <c r="BL19" s="275">
        <f t="shared" si="3"/>
        <v>5.5142937219730959E-2</v>
      </c>
      <c r="BM19" s="276"/>
      <c r="BN19" s="280" t="s">
        <v>460</v>
      </c>
      <c r="BO19" s="284" t="s">
        <v>269</v>
      </c>
      <c r="BP19" s="277">
        <f t="shared" si="4"/>
        <v>38686</v>
      </c>
      <c r="BQ19" s="278">
        <f t="shared" si="5"/>
        <v>26970</v>
      </c>
      <c r="BR19" s="279">
        <f t="shared" si="6"/>
        <v>11716</v>
      </c>
      <c r="BS19" s="276"/>
    </row>
    <row r="20" spans="1:71" x14ac:dyDescent="0.2">
      <c r="A20" s="280" t="s">
        <v>461</v>
      </c>
      <c r="B20" s="283" t="s">
        <v>270</v>
      </c>
      <c r="C20" s="268">
        <v>0</v>
      </c>
      <c r="D20" s="268">
        <v>0</v>
      </c>
      <c r="E20" s="268">
        <v>0</v>
      </c>
      <c r="F20" s="268">
        <v>12</v>
      </c>
      <c r="G20" s="268">
        <v>0</v>
      </c>
      <c r="H20" s="268">
        <v>0</v>
      </c>
      <c r="I20" s="268">
        <v>1</v>
      </c>
      <c r="J20" s="268">
        <v>0</v>
      </c>
      <c r="K20" s="268">
        <v>0</v>
      </c>
      <c r="L20" s="268">
        <v>128</v>
      </c>
      <c r="M20" s="268">
        <v>30</v>
      </c>
      <c r="N20" s="268">
        <v>139</v>
      </c>
      <c r="O20" s="268">
        <v>2</v>
      </c>
      <c r="P20" s="268">
        <v>35</v>
      </c>
      <c r="Q20" s="268">
        <v>204</v>
      </c>
      <c r="R20" s="268">
        <v>5384</v>
      </c>
      <c r="S20" s="268">
        <v>182</v>
      </c>
      <c r="T20" s="268">
        <v>238</v>
      </c>
      <c r="U20" s="268">
        <v>1032</v>
      </c>
      <c r="V20" s="268">
        <v>21</v>
      </c>
      <c r="W20" s="268">
        <v>30</v>
      </c>
      <c r="X20" s="268">
        <v>8</v>
      </c>
      <c r="Y20" s="268">
        <v>22</v>
      </c>
      <c r="Z20" s="268">
        <v>6</v>
      </c>
      <c r="AA20" s="268">
        <v>6</v>
      </c>
      <c r="AB20" s="268">
        <v>0</v>
      </c>
      <c r="AC20" s="268">
        <v>1</v>
      </c>
      <c r="AD20" s="268">
        <v>0</v>
      </c>
      <c r="AE20" s="268">
        <v>0</v>
      </c>
      <c r="AF20" s="268">
        <v>7</v>
      </c>
      <c r="AG20" s="268">
        <v>0</v>
      </c>
      <c r="AH20" s="268">
        <v>2</v>
      </c>
      <c r="AI20" s="268">
        <v>0</v>
      </c>
      <c r="AJ20" s="268">
        <v>0</v>
      </c>
      <c r="AK20" s="268">
        <v>0</v>
      </c>
      <c r="AL20" s="268">
        <v>3696</v>
      </c>
      <c r="AM20" s="268">
        <v>3</v>
      </c>
      <c r="AN20" s="268">
        <v>0</v>
      </c>
      <c r="AO20" s="268">
        <v>0</v>
      </c>
      <c r="AP20" s="269">
        <v>11189</v>
      </c>
      <c r="AQ20" s="268">
        <v>0</v>
      </c>
      <c r="AR20" s="268">
        <v>32</v>
      </c>
      <c r="AS20" s="268">
        <v>0</v>
      </c>
      <c r="AT20" s="268">
        <v>1770</v>
      </c>
      <c r="AU20" s="268">
        <v>6482</v>
      </c>
      <c r="AV20" s="268">
        <v>60</v>
      </c>
      <c r="AW20" s="269">
        <v>8344</v>
      </c>
      <c r="AX20" s="268">
        <v>19533</v>
      </c>
      <c r="AY20" s="269">
        <v>35299</v>
      </c>
      <c r="AZ20" s="269">
        <v>43643</v>
      </c>
      <c r="BA20" s="268">
        <v>54832</v>
      </c>
      <c r="BB20" s="269">
        <v>-19533</v>
      </c>
      <c r="BC20" s="268">
        <v>24110</v>
      </c>
      <c r="BD20" s="269">
        <v>35299</v>
      </c>
      <c r="BE20" s="270"/>
      <c r="BG20" s="280" t="s">
        <v>461</v>
      </c>
      <c r="BH20" s="284" t="s">
        <v>270</v>
      </c>
      <c r="BI20" s="272">
        <f t="shared" si="0"/>
        <v>19533</v>
      </c>
      <c r="BJ20" s="273">
        <f t="shared" si="1"/>
        <v>19533</v>
      </c>
      <c r="BK20" s="274">
        <f t="shared" si="2"/>
        <v>1</v>
      </c>
      <c r="BL20" s="275">
        <f t="shared" si="3"/>
        <v>0</v>
      </c>
      <c r="BM20" s="276"/>
      <c r="BN20" s="280" t="s">
        <v>461</v>
      </c>
      <c r="BO20" s="284" t="s">
        <v>270</v>
      </c>
      <c r="BP20" s="277">
        <f t="shared" si="4"/>
        <v>35299</v>
      </c>
      <c r="BQ20" s="278">
        <f t="shared" si="5"/>
        <v>19533</v>
      </c>
      <c r="BR20" s="279">
        <f t="shared" si="6"/>
        <v>15766</v>
      </c>
      <c r="BS20" s="276"/>
    </row>
    <row r="21" spans="1:71" x14ac:dyDescent="0.2">
      <c r="A21" s="280" t="s">
        <v>462</v>
      </c>
      <c r="B21" s="283" t="s">
        <v>271</v>
      </c>
      <c r="C21" s="268">
        <v>3</v>
      </c>
      <c r="D21" s="268">
        <v>0</v>
      </c>
      <c r="E21" s="268">
        <v>0</v>
      </c>
      <c r="F21" s="268">
        <v>0</v>
      </c>
      <c r="G21" s="268">
        <v>0</v>
      </c>
      <c r="H21" s="268">
        <v>0</v>
      </c>
      <c r="I21" s="268">
        <v>0</v>
      </c>
      <c r="J21" s="268">
        <v>0</v>
      </c>
      <c r="K21" s="268">
        <v>0</v>
      </c>
      <c r="L21" s="268">
        <v>0</v>
      </c>
      <c r="M21" s="268">
        <v>0</v>
      </c>
      <c r="N21" s="268">
        <v>0</v>
      </c>
      <c r="O21" s="268">
        <v>0</v>
      </c>
      <c r="P21" s="268">
        <v>1</v>
      </c>
      <c r="Q21" s="268">
        <v>111</v>
      </c>
      <c r="R21" s="268">
        <v>205</v>
      </c>
      <c r="S21" s="268">
        <v>8181</v>
      </c>
      <c r="T21" s="268">
        <v>9</v>
      </c>
      <c r="U21" s="268">
        <v>409</v>
      </c>
      <c r="V21" s="268">
        <v>29</v>
      </c>
      <c r="W21" s="268">
        <v>12</v>
      </c>
      <c r="X21" s="268">
        <v>11</v>
      </c>
      <c r="Y21" s="268">
        <v>61</v>
      </c>
      <c r="Z21" s="268">
        <v>0</v>
      </c>
      <c r="AA21" s="268">
        <v>2</v>
      </c>
      <c r="AB21" s="268">
        <v>1</v>
      </c>
      <c r="AC21" s="268">
        <v>364</v>
      </c>
      <c r="AD21" s="268">
        <v>1</v>
      </c>
      <c r="AE21" s="268">
        <v>0</v>
      </c>
      <c r="AF21" s="268">
        <v>4</v>
      </c>
      <c r="AG21" s="268">
        <v>5</v>
      </c>
      <c r="AH21" s="268">
        <v>348</v>
      </c>
      <c r="AI21" s="268">
        <v>0</v>
      </c>
      <c r="AJ21" s="268">
        <v>2956</v>
      </c>
      <c r="AK21" s="268">
        <v>0</v>
      </c>
      <c r="AL21" s="268">
        <v>1297</v>
      </c>
      <c r="AM21" s="268">
        <v>186</v>
      </c>
      <c r="AN21" s="268">
        <v>584</v>
      </c>
      <c r="AO21" s="268">
        <v>147</v>
      </c>
      <c r="AP21" s="269">
        <v>14927</v>
      </c>
      <c r="AQ21" s="268">
        <v>103</v>
      </c>
      <c r="AR21" s="268">
        <v>416</v>
      </c>
      <c r="AS21" s="268">
        <v>1</v>
      </c>
      <c r="AT21" s="268">
        <v>8737</v>
      </c>
      <c r="AU21" s="268">
        <v>4154</v>
      </c>
      <c r="AV21" s="268">
        <v>3884</v>
      </c>
      <c r="AW21" s="269">
        <v>17295</v>
      </c>
      <c r="AX21" s="268">
        <v>32222</v>
      </c>
      <c r="AY21" s="269">
        <v>60014</v>
      </c>
      <c r="AZ21" s="269">
        <v>77309</v>
      </c>
      <c r="BA21" s="268">
        <v>92236</v>
      </c>
      <c r="BB21" s="269">
        <v>0</v>
      </c>
      <c r="BC21" s="268">
        <v>77309</v>
      </c>
      <c r="BD21" s="269">
        <v>92236</v>
      </c>
      <c r="BE21" s="270"/>
      <c r="BG21" s="280" t="s">
        <v>462</v>
      </c>
      <c r="BH21" s="284" t="s">
        <v>271</v>
      </c>
      <c r="BI21" s="272">
        <f t="shared" si="0"/>
        <v>32222</v>
      </c>
      <c r="BJ21" s="273">
        <f t="shared" si="1"/>
        <v>0</v>
      </c>
      <c r="BK21" s="274">
        <f t="shared" si="2"/>
        <v>0</v>
      </c>
      <c r="BL21" s="275">
        <f t="shared" si="3"/>
        <v>1</v>
      </c>
      <c r="BM21" s="276"/>
      <c r="BN21" s="280" t="s">
        <v>462</v>
      </c>
      <c r="BO21" s="284" t="s">
        <v>271</v>
      </c>
      <c r="BP21" s="277">
        <f t="shared" si="4"/>
        <v>60014</v>
      </c>
      <c r="BQ21" s="278">
        <f t="shared" si="5"/>
        <v>0</v>
      </c>
      <c r="BR21" s="279">
        <f t="shared" si="6"/>
        <v>60014</v>
      </c>
      <c r="BS21" s="276"/>
    </row>
    <row r="22" spans="1:71" x14ac:dyDescent="0.2">
      <c r="A22" s="280" t="s">
        <v>463</v>
      </c>
      <c r="B22" s="283" t="s">
        <v>281</v>
      </c>
      <c r="C22" s="268">
        <v>0</v>
      </c>
      <c r="D22" s="268">
        <v>0</v>
      </c>
      <c r="E22" s="268">
        <v>0</v>
      </c>
      <c r="F22" s="268">
        <v>0</v>
      </c>
      <c r="G22" s="268">
        <v>0</v>
      </c>
      <c r="H22" s="268">
        <v>0</v>
      </c>
      <c r="I22" s="268">
        <v>0</v>
      </c>
      <c r="J22" s="268">
        <v>2</v>
      </c>
      <c r="K22" s="268">
        <v>0</v>
      </c>
      <c r="L22" s="268">
        <v>0</v>
      </c>
      <c r="M22" s="268">
        <v>0</v>
      </c>
      <c r="N22" s="268">
        <v>0</v>
      </c>
      <c r="O22" s="268">
        <v>2</v>
      </c>
      <c r="P22" s="268">
        <v>192</v>
      </c>
      <c r="Q22" s="268">
        <v>316</v>
      </c>
      <c r="R22" s="268">
        <v>349</v>
      </c>
      <c r="S22" s="268">
        <v>12980</v>
      </c>
      <c r="T22" s="268">
        <v>21980</v>
      </c>
      <c r="U22" s="268">
        <v>63977</v>
      </c>
      <c r="V22" s="268">
        <v>7256</v>
      </c>
      <c r="W22" s="268">
        <v>354</v>
      </c>
      <c r="X22" s="268">
        <v>464</v>
      </c>
      <c r="Y22" s="268">
        <v>98</v>
      </c>
      <c r="Z22" s="268">
        <v>1</v>
      </c>
      <c r="AA22" s="268">
        <v>0</v>
      </c>
      <c r="AB22" s="268">
        <v>0</v>
      </c>
      <c r="AC22" s="268">
        <v>8</v>
      </c>
      <c r="AD22" s="268">
        <v>6</v>
      </c>
      <c r="AE22" s="268">
        <v>0</v>
      </c>
      <c r="AF22" s="268">
        <v>1</v>
      </c>
      <c r="AG22" s="268">
        <v>77</v>
      </c>
      <c r="AH22" s="268">
        <v>240</v>
      </c>
      <c r="AI22" s="268">
        <v>247</v>
      </c>
      <c r="AJ22" s="268">
        <v>0</v>
      </c>
      <c r="AK22" s="268">
        <v>0</v>
      </c>
      <c r="AL22" s="268">
        <v>3737</v>
      </c>
      <c r="AM22" s="268">
        <v>4</v>
      </c>
      <c r="AN22" s="268">
        <v>537</v>
      </c>
      <c r="AO22" s="268">
        <v>214</v>
      </c>
      <c r="AP22" s="269">
        <v>113042</v>
      </c>
      <c r="AQ22" s="268">
        <v>3</v>
      </c>
      <c r="AR22" s="268">
        <v>649</v>
      </c>
      <c r="AS22" s="268">
        <v>0</v>
      </c>
      <c r="AT22" s="268">
        <v>0</v>
      </c>
      <c r="AU22" s="268">
        <v>0</v>
      </c>
      <c r="AV22" s="268">
        <v>-4436</v>
      </c>
      <c r="AW22" s="269">
        <v>-3784</v>
      </c>
      <c r="AX22" s="268">
        <v>109258</v>
      </c>
      <c r="AY22" s="269">
        <v>69986</v>
      </c>
      <c r="AZ22" s="269">
        <v>66202</v>
      </c>
      <c r="BA22" s="268">
        <v>179244</v>
      </c>
      <c r="BB22" s="269">
        <v>-103371</v>
      </c>
      <c r="BC22" s="268">
        <v>-37169</v>
      </c>
      <c r="BD22" s="269">
        <v>75873</v>
      </c>
      <c r="BE22" s="270"/>
      <c r="BG22" s="280" t="s">
        <v>463</v>
      </c>
      <c r="BH22" s="284" t="s">
        <v>281</v>
      </c>
      <c r="BI22" s="272">
        <f t="shared" si="0"/>
        <v>109258</v>
      </c>
      <c r="BJ22" s="273">
        <f t="shared" si="1"/>
        <v>103371</v>
      </c>
      <c r="BK22" s="274">
        <f t="shared" si="2"/>
        <v>0.94611836204213884</v>
      </c>
      <c r="BL22" s="275">
        <f t="shared" si="3"/>
        <v>5.3881637957861162E-2</v>
      </c>
      <c r="BM22" s="276"/>
      <c r="BN22" s="280" t="s">
        <v>463</v>
      </c>
      <c r="BO22" s="284" t="s">
        <v>281</v>
      </c>
      <c r="BP22" s="277">
        <f t="shared" si="4"/>
        <v>69986</v>
      </c>
      <c r="BQ22" s="278">
        <f t="shared" si="5"/>
        <v>103371</v>
      </c>
      <c r="BR22" s="279">
        <f t="shared" si="6"/>
        <v>-33385</v>
      </c>
      <c r="BS22" s="276"/>
    </row>
    <row r="23" spans="1:71" x14ac:dyDescent="0.2">
      <c r="A23" s="280" t="s">
        <v>464</v>
      </c>
      <c r="B23" s="281" t="s">
        <v>35</v>
      </c>
      <c r="C23" s="268">
        <v>0</v>
      </c>
      <c r="D23" s="268">
        <v>0</v>
      </c>
      <c r="E23" s="268">
        <v>9</v>
      </c>
      <c r="F23" s="268">
        <v>1</v>
      </c>
      <c r="G23" s="268">
        <v>0</v>
      </c>
      <c r="H23" s="268">
        <v>0</v>
      </c>
      <c r="I23" s="268">
        <v>1</v>
      </c>
      <c r="J23" s="268">
        <v>1</v>
      </c>
      <c r="K23" s="268">
        <v>0</v>
      </c>
      <c r="L23" s="268">
        <v>1</v>
      </c>
      <c r="M23" s="268">
        <v>1</v>
      </c>
      <c r="N23" s="268">
        <v>0</v>
      </c>
      <c r="O23" s="268">
        <v>0</v>
      </c>
      <c r="P23" s="268">
        <v>58</v>
      </c>
      <c r="Q23" s="268">
        <v>983</v>
      </c>
      <c r="R23" s="268">
        <v>836</v>
      </c>
      <c r="S23" s="268">
        <v>1845</v>
      </c>
      <c r="T23" s="268">
        <v>1607</v>
      </c>
      <c r="U23" s="268">
        <v>50685</v>
      </c>
      <c r="V23" s="268">
        <v>435</v>
      </c>
      <c r="W23" s="268">
        <v>1047</v>
      </c>
      <c r="X23" s="268">
        <v>87</v>
      </c>
      <c r="Y23" s="268">
        <v>2521</v>
      </c>
      <c r="Z23" s="268">
        <v>1</v>
      </c>
      <c r="AA23" s="268">
        <v>4</v>
      </c>
      <c r="AB23" s="268">
        <v>0</v>
      </c>
      <c r="AC23" s="268">
        <v>71</v>
      </c>
      <c r="AD23" s="268">
        <v>0</v>
      </c>
      <c r="AE23" s="268">
        <v>4</v>
      </c>
      <c r="AF23" s="268">
        <v>39</v>
      </c>
      <c r="AG23" s="268">
        <v>8</v>
      </c>
      <c r="AH23" s="268">
        <v>199</v>
      </c>
      <c r="AI23" s="268">
        <v>69</v>
      </c>
      <c r="AJ23" s="268">
        <v>20</v>
      </c>
      <c r="AK23" s="268">
        <v>0</v>
      </c>
      <c r="AL23" s="268">
        <v>2132</v>
      </c>
      <c r="AM23" s="268">
        <v>42</v>
      </c>
      <c r="AN23" s="268">
        <v>0</v>
      </c>
      <c r="AO23" s="268">
        <v>22</v>
      </c>
      <c r="AP23" s="269">
        <v>62729</v>
      </c>
      <c r="AQ23" s="268">
        <v>382</v>
      </c>
      <c r="AR23" s="268">
        <v>13085</v>
      </c>
      <c r="AS23" s="268">
        <v>0</v>
      </c>
      <c r="AT23" s="268">
        <v>5730</v>
      </c>
      <c r="AU23" s="268">
        <v>4240</v>
      </c>
      <c r="AV23" s="268">
        <v>3827</v>
      </c>
      <c r="AW23" s="269">
        <v>27264</v>
      </c>
      <c r="AX23" s="268">
        <v>89993</v>
      </c>
      <c r="AY23" s="269">
        <v>350131</v>
      </c>
      <c r="AZ23" s="269">
        <v>377395</v>
      </c>
      <c r="BA23" s="268">
        <v>440124</v>
      </c>
      <c r="BB23" s="269">
        <v>-14239</v>
      </c>
      <c r="BC23" s="268">
        <v>363156</v>
      </c>
      <c r="BD23" s="269">
        <v>425885</v>
      </c>
      <c r="BE23" s="270"/>
      <c r="BG23" s="280" t="s">
        <v>464</v>
      </c>
      <c r="BH23" s="282" t="s">
        <v>35</v>
      </c>
      <c r="BI23" s="272">
        <f t="shared" si="0"/>
        <v>89993</v>
      </c>
      <c r="BJ23" s="273">
        <f t="shared" si="1"/>
        <v>14239</v>
      </c>
      <c r="BK23" s="274">
        <f t="shared" si="2"/>
        <v>0.15822341737690709</v>
      </c>
      <c r="BL23" s="275">
        <f t="shared" si="3"/>
        <v>0.84177658262309296</v>
      </c>
      <c r="BM23" s="276"/>
      <c r="BN23" s="280" t="s">
        <v>464</v>
      </c>
      <c r="BO23" s="282" t="s">
        <v>35</v>
      </c>
      <c r="BP23" s="277">
        <f t="shared" si="4"/>
        <v>350131</v>
      </c>
      <c r="BQ23" s="278">
        <f t="shared" si="5"/>
        <v>14239</v>
      </c>
      <c r="BR23" s="279">
        <f t="shared" si="6"/>
        <v>335892</v>
      </c>
      <c r="BS23" s="276"/>
    </row>
    <row r="24" spans="1:71" x14ac:dyDescent="0.2">
      <c r="A24" s="280" t="s">
        <v>465</v>
      </c>
      <c r="B24" s="281" t="s">
        <v>466</v>
      </c>
      <c r="C24" s="268">
        <v>0</v>
      </c>
      <c r="D24" s="268">
        <v>0</v>
      </c>
      <c r="E24" s="268">
        <v>0</v>
      </c>
      <c r="F24" s="268">
        <v>0</v>
      </c>
      <c r="G24" s="268">
        <v>3</v>
      </c>
      <c r="H24" s="268">
        <v>0</v>
      </c>
      <c r="I24" s="268">
        <v>0</v>
      </c>
      <c r="J24" s="268">
        <v>8</v>
      </c>
      <c r="K24" s="268">
        <v>0</v>
      </c>
      <c r="L24" s="268">
        <v>1</v>
      </c>
      <c r="M24" s="268">
        <v>0</v>
      </c>
      <c r="N24" s="268">
        <v>1</v>
      </c>
      <c r="O24" s="268">
        <v>0</v>
      </c>
      <c r="P24" s="268">
        <v>3</v>
      </c>
      <c r="Q24" s="268">
        <v>32</v>
      </c>
      <c r="R24" s="268">
        <v>7</v>
      </c>
      <c r="S24" s="268">
        <v>1</v>
      </c>
      <c r="T24" s="268">
        <v>4</v>
      </c>
      <c r="U24" s="268">
        <v>17</v>
      </c>
      <c r="V24" s="268">
        <v>603</v>
      </c>
      <c r="W24" s="268">
        <v>206</v>
      </c>
      <c r="X24" s="268">
        <v>3</v>
      </c>
      <c r="Y24" s="268">
        <v>521</v>
      </c>
      <c r="Z24" s="268">
        <v>6</v>
      </c>
      <c r="AA24" s="268">
        <v>0</v>
      </c>
      <c r="AB24" s="268">
        <v>0</v>
      </c>
      <c r="AC24" s="268">
        <v>96</v>
      </c>
      <c r="AD24" s="268">
        <v>19</v>
      </c>
      <c r="AE24" s="268">
        <v>19</v>
      </c>
      <c r="AF24" s="268">
        <v>29</v>
      </c>
      <c r="AG24" s="268">
        <v>17</v>
      </c>
      <c r="AH24" s="268">
        <v>182</v>
      </c>
      <c r="AI24" s="268">
        <v>16</v>
      </c>
      <c r="AJ24" s="268">
        <v>3</v>
      </c>
      <c r="AK24" s="268">
        <v>0</v>
      </c>
      <c r="AL24" s="268">
        <v>350</v>
      </c>
      <c r="AM24" s="268">
        <v>31</v>
      </c>
      <c r="AN24" s="268">
        <v>0</v>
      </c>
      <c r="AO24" s="268">
        <v>0</v>
      </c>
      <c r="AP24" s="269">
        <v>2178</v>
      </c>
      <c r="AQ24" s="268">
        <v>47</v>
      </c>
      <c r="AR24" s="268">
        <v>14164</v>
      </c>
      <c r="AS24" s="268">
        <v>0</v>
      </c>
      <c r="AT24" s="268">
        <v>16868</v>
      </c>
      <c r="AU24" s="268">
        <v>1887</v>
      </c>
      <c r="AV24" s="268">
        <v>-159</v>
      </c>
      <c r="AW24" s="269">
        <v>32807</v>
      </c>
      <c r="AX24" s="268">
        <v>34985</v>
      </c>
      <c r="AY24" s="269">
        <v>14022</v>
      </c>
      <c r="AZ24" s="269">
        <v>46829</v>
      </c>
      <c r="BA24" s="268">
        <v>49007</v>
      </c>
      <c r="BB24" s="269">
        <v>-26475</v>
      </c>
      <c r="BC24" s="268">
        <v>20354</v>
      </c>
      <c r="BD24" s="269">
        <v>22532</v>
      </c>
      <c r="BE24" s="270"/>
      <c r="BG24" s="280" t="s">
        <v>465</v>
      </c>
      <c r="BH24" s="282" t="s">
        <v>466</v>
      </c>
      <c r="BI24" s="272">
        <f t="shared" si="0"/>
        <v>34985</v>
      </c>
      <c r="BJ24" s="273">
        <f t="shared" si="1"/>
        <v>26475</v>
      </c>
      <c r="BK24" s="274">
        <f t="shared" si="2"/>
        <v>0.75675289409747037</v>
      </c>
      <c r="BL24" s="275">
        <f t="shared" si="3"/>
        <v>0.24324710590252963</v>
      </c>
      <c r="BM24" s="276"/>
      <c r="BN24" s="280" t="s">
        <v>465</v>
      </c>
      <c r="BO24" s="282" t="s">
        <v>466</v>
      </c>
      <c r="BP24" s="277">
        <f t="shared" si="4"/>
        <v>14022</v>
      </c>
      <c r="BQ24" s="278">
        <f t="shared" si="5"/>
        <v>26475</v>
      </c>
      <c r="BR24" s="279">
        <f t="shared" si="6"/>
        <v>-12453</v>
      </c>
      <c r="BS24" s="276"/>
    </row>
    <row r="25" spans="1:71" x14ac:dyDescent="0.2">
      <c r="A25" s="280" t="s">
        <v>467</v>
      </c>
      <c r="B25" s="281" t="s">
        <v>192</v>
      </c>
      <c r="C25" s="268">
        <v>0</v>
      </c>
      <c r="D25" s="268">
        <v>0</v>
      </c>
      <c r="E25" s="268">
        <v>266</v>
      </c>
      <c r="F25" s="268">
        <v>0</v>
      </c>
      <c r="G25" s="268">
        <v>0</v>
      </c>
      <c r="H25" s="268">
        <v>0</v>
      </c>
      <c r="I25" s="268">
        <v>0</v>
      </c>
      <c r="J25" s="268">
        <v>0</v>
      </c>
      <c r="K25" s="268">
        <v>0</v>
      </c>
      <c r="L25" s="268">
        <v>0</v>
      </c>
      <c r="M25" s="268">
        <v>0</v>
      </c>
      <c r="N25" s="268">
        <v>0</v>
      </c>
      <c r="O25" s="268">
        <v>0</v>
      </c>
      <c r="P25" s="268">
        <v>0</v>
      </c>
      <c r="Q25" s="268">
        <v>0</v>
      </c>
      <c r="R25" s="268">
        <v>18</v>
      </c>
      <c r="S25" s="268">
        <v>0</v>
      </c>
      <c r="T25" s="268">
        <v>0</v>
      </c>
      <c r="U25" s="268">
        <v>0</v>
      </c>
      <c r="V25" s="268">
        <v>0</v>
      </c>
      <c r="W25" s="268">
        <v>14863</v>
      </c>
      <c r="X25" s="268">
        <v>0</v>
      </c>
      <c r="Y25" s="268">
        <v>0</v>
      </c>
      <c r="Z25" s="268">
        <v>0</v>
      </c>
      <c r="AA25" s="268">
        <v>0</v>
      </c>
      <c r="AB25" s="268">
        <v>0</v>
      </c>
      <c r="AC25" s="268">
        <v>0</v>
      </c>
      <c r="AD25" s="268">
        <v>0</v>
      </c>
      <c r="AE25" s="268">
        <v>0</v>
      </c>
      <c r="AF25" s="268">
        <v>1723</v>
      </c>
      <c r="AG25" s="268">
        <v>0</v>
      </c>
      <c r="AH25" s="268">
        <v>589</v>
      </c>
      <c r="AI25" s="268">
        <v>11</v>
      </c>
      <c r="AJ25" s="268">
        <v>0</v>
      </c>
      <c r="AK25" s="268">
        <v>0</v>
      </c>
      <c r="AL25" s="268">
        <v>9085</v>
      </c>
      <c r="AM25" s="268">
        <v>11</v>
      </c>
      <c r="AN25" s="268">
        <v>0</v>
      </c>
      <c r="AO25" s="268">
        <v>0</v>
      </c>
      <c r="AP25" s="269">
        <v>26566</v>
      </c>
      <c r="AQ25" s="268">
        <v>0</v>
      </c>
      <c r="AR25" s="268">
        <v>25841</v>
      </c>
      <c r="AS25" s="268">
        <v>0</v>
      </c>
      <c r="AT25" s="268">
        <v>15868</v>
      </c>
      <c r="AU25" s="268">
        <v>3405</v>
      </c>
      <c r="AV25" s="268">
        <v>224</v>
      </c>
      <c r="AW25" s="269">
        <v>45338</v>
      </c>
      <c r="AX25" s="268">
        <v>71904</v>
      </c>
      <c r="AY25" s="269">
        <v>27209</v>
      </c>
      <c r="AZ25" s="269">
        <v>72547</v>
      </c>
      <c r="BA25" s="268">
        <v>99113</v>
      </c>
      <c r="BB25" s="269">
        <v>-67283</v>
      </c>
      <c r="BC25" s="268">
        <v>5264</v>
      </c>
      <c r="BD25" s="269">
        <v>31830</v>
      </c>
      <c r="BE25" s="270"/>
      <c r="BG25" s="280" t="s">
        <v>467</v>
      </c>
      <c r="BH25" s="282" t="s">
        <v>192</v>
      </c>
      <c r="BI25" s="272">
        <f t="shared" si="0"/>
        <v>71904</v>
      </c>
      <c r="BJ25" s="273">
        <f t="shared" si="1"/>
        <v>67283</v>
      </c>
      <c r="BK25" s="274">
        <f t="shared" si="2"/>
        <v>0.93573375611927012</v>
      </c>
      <c r="BL25" s="275">
        <f t="shared" si="3"/>
        <v>6.4266243880729879E-2</v>
      </c>
      <c r="BM25" s="276"/>
      <c r="BN25" s="280" t="s">
        <v>467</v>
      </c>
      <c r="BO25" s="282" t="s">
        <v>192</v>
      </c>
      <c r="BP25" s="277">
        <f t="shared" si="4"/>
        <v>27209</v>
      </c>
      <c r="BQ25" s="278">
        <f t="shared" si="5"/>
        <v>67283</v>
      </c>
      <c r="BR25" s="279">
        <f t="shared" si="6"/>
        <v>-40074</v>
      </c>
      <c r="BS25" s="276"/>
    </row>
    <row r="26" spans="1:71" x14ac:dyDescent="0.2">
      <c r="A26" s="280" t="s">
        <v>468</v>
      </c>
      <c r="B26" s="281" t="s">
        <v>50</v>
      </c>
      <c r="C26" s="268">
        <v>11</v>
      </c>
      <c r="D26" s="268">
        <v>5</v>
      </c>
      <c r="E26" s="268">
        <v>40</v>
      </c>
      <c r="F26" s="268">
        <v>20</v>
      </c>
      <c r="G26" s="268">
        <v>1174</v>
      </c>
      <c r="H26" s="268">
        <v>212</v>
      </c>
      <c r="I26" s="268">
        <v>562</v>
      </c>
      <c r="J26" s="268">
        <v>960</v>
      </c>
      <c r="K26" s="268">
        <v>24</v>
      </c>
      <c r="L26" s="268">
        <v>109</v>
      </c>
      <c r="M26" s="268">
        <v>212</v>
      </c>
      <c r="N26" s="268">
        <v>7862</v>
      </c>
      <c r="O26" s="268">
        <v>615</v>
      </c>
      <c r="P26" s="268">
        <v>209</v>
      </c>
      <c r="Q26" s="268">
        <v>55</v>
      </c>
      <c r="R26" s="268">
        <v>110</v>
      </c>
      <c r="S26" s="268">
        <v>662</v>
      </c>
      <c r="T26" s="268">
        <v>409</v>
      </c>
      <c r="U26" s="268">
        <v>1760</v>
      </c>
      <c r="V26" s="268">
        <v>175</v>
      </c>
      <c r="W26" s="268">
        <v>51</v>
      </c>
      <c r="X26" s="268">
        <v>3912</v>
      </c>
      <c r="Y26" s="268">
        <v>992</v>
      </c>
      <c r="Z26" s="268">
        <v>5417</v>
      </c>
      <c r="AA26" s="268">
        <v>76</v>
      </c>
      <c r="AB26" s="268">
        <v>64</v>
      </c>
      <c r="AC26" s="268">
        <v>2008</v>
      </c>
      <c r="AD26" s="268">
        <v>2515</v>
      </c>
      <c r="AE26" s="268">
        <v>16</v>
      </c>
      <c r="AF26" s="268">
        <v>571</v>
      </c>
      <c r="AG26" s="268">
        <v>1264</v>
      </c>
      <c r="AH26" s="268">
        <v>958</v>
      </c>
      <c r="AI26" s="268">
        <v>2730</v>
      </c>
      <c r="AJ26" s="268">
        <v>669</v>
      </c>
      <c r="AK26" s="268">
        <v>659</v>
      </c>
      <c r="AL26" s="268">
        <v>1633</v>
      </c>
      <c r="AM26" s="268">
        <v>1797</v>
      </c>
      <c r="AN26" s="268">
        <v>277</v>
      </c>
      <c r="AO26" s="268">
        <v>905</v>
      </c>
      <c r="AP26" s="269">
        <v>41700</v>
      </c>
      <c r="AQ26" s="268">
        <v>1450</v>
      </c>
      <c r="AR26" s="268">
        <v>12896</v>
      </c>
      <c r="AS26" s="268">
        <v>0</v>
      </c>
      <c r="AT26" s="268">
        <v>1978</v>
      </c>
      <c r="AU26" s="268">
        <v>727</v>
      </c>
      <c r="AV26" s="268">
        <v>-100</v>
      </c>
      <c r="AW26" s="269">
        <v>16951</v>
      </c>
      <c r="AX26" s="268">
        <v>58651</v>
      </c>
      <c r="AY26" s="269">
        <v>41556</v>
      </c>
      <c r="AZ26" s="269">
        <v>58507</v>
      </c>
      <c r="BA26" s="268">
        <v>100207</v>
      </c>
      <c r="BB26" s="269">
        <v>-42789</v>
      </c>
      <c r="BC26" s="268">
        <v>15718</v>
      </c>
      <c r="BD26" s="269">
        <v>57418</v>
      </c>
      <c r="BE26" s="270"/>
      <c r="BG26" s="280" t="s">
        <v>468</v>
      </c>
      <c r="BH26" s="282" t="s">
        <v>50</v>
      </c>
      <c r="BI26" s="272">
        <f t="shared" si="0"/>
        <v>58651</v>
      </c>
      <c r="BJ26" s="273">
        <f t="shared" si="1"/>
        <v>42789</v>
      </c>
      <c r="BK26" s="274">
        <f t="shared" si="2"/>
        <v>0.7295527782987502</v>
      </c>
      <c r="BL26" s="275">
        <f t="shared" si="3"/>
        <v>0.2704472217012498</v>
      </c>
      <c r="BM26" s="276"/>
      <c r="BN26" s="280" t="s">
        <v>468</v>
      </c>
      <c r="BO26" s="282" t="s">
        <v>50</v>
      </c>
      <c r="BP26" s="277">
        <f t="shared" si="4"/>
        <v>41556</v>
      </c>
      <c r="BQ26" s="278">
        <f t="shared" si="5"/>
        <v>42789</v>
      </c>
      <c r="BR26" s="279">
        <f t="shared" si="6"/>
        <v>-1233</v>
      </c>
      <c r="BS26" s="276"/>
    </row>
    <row r="27" spans="1:71" x14ac:dyDescent="0.2">
      <c r="A27" s="280" t="s">
        <v>469</v>
      </c>
      <c r="B27" s="281" t="s">
        <v>36</v>
      </c>
      <c r="C27" s="268">
        <v>23</v>
      </c>
      <c r="D27" s="268">
        <v>2</v>
      </c>
      <c r="E27" s="268">
        <v>5</v>
      </c>
      <c r="F27" s="268">
        <v>17</v>
      </c>
      <c r="G27" s="268">
        <v>65</v>
      </c>
      <c r="H27" s="268">
        <v>30</v>
      </c>
      <c r="I27" s="268">
        <v>153</v>
      </c>
      <c r="J27" s="268">
        <v>841</v>
      </c>
      <c r="K27" s="268">
        <v>6</v>
      </c>
      <c r="L27" s="268">
        <v>157</v>
      </c>
      <c r="M27" s="268">
        <v>117</v>
      </c>
      <c r="N27" s="268">
        <v>3869</v>
      </c>
      <c r="O27" s="268">
        <v>57</v>
      </c>
      <c r="P27" s="268">
        <v>265</v>
      </c>
      <c r="Q27" s="268">
        <v>70</v>
      </c>
      <c r="R27" s="268">
        <v>59</v>
      </c>
      <c r="S27" s="268">
        <v>117</v>
      </c>
      <c r="T27" s="268">
        <v>251</v>
      </c>
      <c r="U27" s="268">
        <v>745</v>
      </c>
      <c r="V27" s="268">
        <v>36</v>
      </c>
      <c r="W27" s="268">
        <v>20</v>
      </c>
      <c r="X27" s="268">
        <v>81</v>
      </c>
      <c r="Y27" s="268">
        <v>197</v>
      </c>
      <c r="Z27" s="268">
        <v>9282</v>
      </c>
      <c r="AA27" s="268">
        <v>648</v>
      </c>
      <c r="AB27" s="268">
        <v>47</v>
      </c>
      <c r="AC27" s="268">
        <v>969</v>
      </c>
      <c r="AD27" s="268">
        <v>396</v>
      </c>
      <c r="AE27" s="268">
        <v>2645</v>
      </c>
      <c r="AF27" s="268">
        <v>979</v>
      </c>
      <c r="AG27" s="268">
        <v>334</v>
      </c>
      <c r="AH27" s="268">
        <v>883</v>
      </c>
      <c r="AI27" s="268">
        <v>799</v>
      </c>
      <c r="AJ27" s="268">
        <v>460</v>
      </c>
      <c r="AK27" s="268">
        <v>23</v>
      </c>
      <c r="AL27" s="268">
        <v>277</v>
      </c>
      <c r="AM27" s="268">
        <v>568</v>
      </c>
      <c r="AN27" s="268">
        <v>0</v>
      </c>
      <c r="AO27" s="268">
        <v>0</v>
      </c>
      <c r="AP27" s="269">
        <v>25493</v>
      </c>
      <c r="AQ27" s="268">
        <v>0</v>
      </c>
      <c r="AR27" s="268">
        <v>0</v>
      </c>
      <c r="AS27" s="268">
        <v>0</v>
      </c>
      <c r="AT27" s="268">
        <v>255369</v>
      </c>
      <c r="AU27" s="268">
        <v>16974</v>
      </c>
      <c r="AV27" s="268">
        <v>0</v>
      </c>
      <c r="AW27" s="269">
        <v>272343</v>
      </c>
      <c r="AX27" s="268">
        <v>297836</v>
      </c>
      <c r="AY27" s="269">
        <v>0</v>
      </c>
      <c r="AZ27" s="269">
        <v>272343</v>
      </c>
      <c r="BA27" s="268">
        <v>297836</v>
      </c>
      <c r="BB27" s="269">
        <v>0</v>
      </c>
      <c r="BC27" s="268">
        <v>272343</v>
      </c>
      <c r="BD27" s="269">
        <v>297836</v>
      </c>
      <c r="BE27" s="270"/>
      <c r="BG27" s="280" t="s">
        <v>469</v>
      </c>
      <c r="BH27" s="282" t="s">
        <v>36</v>
      </c>
      <c r="BI27" s="272">
        <f t="shared" si="0"/>
        <v>297836</v>
      </c>
      <c r="BJ27" s="273">
        <f t="shared" si="1"/>
        <v>0</v>
      </c>
      <c r="BK27" s="274">
        <f t="shared" si="2"/>
        <v>0</v>
      </c>
      <c r="BL27" s="275">
        <f t="shared" si="3"/>
        <v>1</v>
      </c>
      <c r="BM27" s="276"/>
      <c r="BN27" s="280" t="s">
        <v>469</v>
      </c>
      <c r="BO27" s="282" t="s">
        <v>36</v>
      </c>
      <c r="BP27" s="277">
        <f t="shared" si="4"/>
        <v>0</v>
      </c>
      <c r="BQ27" s="278">
        <f t="shared" si="5"/>
        <v>0</v>
      </c>
      <c r="BR27" s="279">
        <f t="shared" si="6"/>
        <v>0</v>
      </c>
      <c r="BS27" s="276"/>
    </row>
    <row r="28" spans="1:71" x14ac:dyDescent="0.2">
      <c r="A28" s="280" t="s">
        <v>470</v>
      </c>
      <c r="B28" s="281" t="s">
        <v>193</v>
      </c>
      <c r="C28" s="268">
        <v>79</v>
      </c>
      <c r="D28" s="268">
        <v>5</v>
      </c>
      <c r="E28" s="268">
        <v>39</v>
      </c>
      <c r="F28" s="268">
        <v>206</v>
      </c>
      <c r="G28" s="268">
        <v>1813</v>
      </c>
      <c r="H28" s="268">
        <v>387</v>
      </c>
      <c r="I28" s="268">
        <v>1867</v>
      </c>
      <c r="J28" s="268">
        <v>7839</v>
      </c>
      <c r="K28" s="268">
        <v>138</v>
      </c>
      <c r="L28" s="268">
        <v>1781</v>
      </c>
      <c r="M28" s="268">
        <v>1191</v>
      </c>
      <c r="N28" s="268">
        <v>42680</v>
      </c>
      <c r="O28" s="268">
        <v>674</v>
      </c>
      <c r="P28" s="268">
        <v>1666</v>
      </c>
      <c r="Q28" s="268">
        <v>564</v>
      </c>
      <c r="R28" s="268">
        <v>385</v>
      </c>
      <c r="S28" s="268">
        <v>900</v>
      </c>
      <c r="T28" s="268">
        <v>2189</v>
      </c>
      <c r="U28" s="268">
        <v>3947</v>
      </c>
      <c r="V28" s="268">
        <v>125</v>
      </c>
      <c r="W28" s="268">
        <v>399</v>
      </c>
      <c r="X28" s="268">
        <v>963</v>
      </c>
      <c r="Y28" s="268">
        <v>950</v>
      </c>
      <c r="Z28" s="268">
        <v>39969</v>
      </c>
      <c r="AA28" s="268">
        <v>933</v>
      </c>
      <c r="AB28" s="268">
        <v>1229</v>
      </c>
      <c r="AC28" s="268">
        <v>7427</v>
      </c>
      <c r="AD28" s="268">
        <v>777</v>
      </c>
      <c r="AE28" s="268">
        <v>1164</v>
      </c>
      <c r="AF28" s="268">
        <v>2498</v>
      </c>
      <c r="AG28" s="268">
        <v>693</v>
      </c>
      <c r="AH28" s="268">
        <v>1300</v>
      </c>
      <c r="AI28" s="268">
        <v>2768</v>
      </c>
      <c r="AJ28" s="268">
        <v>2227</v>
      </c>
      <c r="AK28" s="268">
        <v>58</v>
      </c>
      <c r="AL28" s="268">
        <v>1186</v>
      </c>
      <c r="AM28" s="268">
        <v>8470</v>
      </c>
      <c r="AN28" s="268">
        <v>0</v>
      </c>
      <c r="AO28" s="268">
        <v>86</v>
      </c>
      <c r="AP28" s="269">
        <v>141572</v>
      </c>
      <c r="AQ28" s="268">
        <v>19</v>
      </c>
      <c r="AR28" s="268">
        <v>28371</v>
      </c>
      <c r="AS28" s="268">
        <v>0</v>
      </c>
      <c r="AT28" s="268">
        <v>0</v>
      </c>
      <c r="AU28" s="268">
        <v>0</v>
      </c>
      <c r="AV28" s="268">
        <v>0</v>
      </c>
      <c r="AW28" s="269">
        <v>28390</v>
      </c>
      <c r="AX28" s="268">
        <v>169962</v>
      </c>
      <c r="AY28" s="269">
        <v>342813</v>
      </c>
      <c r="AZ28" s="269">
        <v>371203</v>
      </c>
      <c r="BA28" s="268">
        <v>512775</v>
      </c>
      <c r="BB28" s="269">
        <v>0</v>
      </c>
      <c r="BC28" s="268">
        <v>371203</v>
      </c>
      <c r="BD28" s="269">
        <v>512775</v>
      </c>
      <c r="BE28" s="270"/>
      <c r="BG28" s="280" t="s">
        <v>470</v>
      </c>
      <c r="BH28" s="282" t="s">
        <v>193</v>
      </c>
      <c r="BI28" s="272">
        <f t="shared" si="0"/>
        <v>169962</v>
      </c>
      <c r="BJ28" s="273">
        <f t="shared" si="1"/>
        <v>0</v>
      </c>
      <c r="BK28" s="274">
        <f t="shared" si="2"/>
        <v>0</v>
      </c>
      <c r="BL28" s="275">
        <f t="shared" si="3"/>
        <v>1</v>
      </c>
      <c r="BM28" s="276"/>
      <c r="BN28" s="280" t="s">
        <v>470</v>
      </c>
      <c r="BO28" s="282" t="s">
        <v>193</v>
      </c>
      <c r="BP28" s="277">
        <f t="shared" si="4"/>
        <v>342813</v>
      </c>
      <c r="BQ28" s="278">
        <f t="shared" si="5"/>
        <v>0</v>
      </c>
      <c r="BR28" s="279">
        <f t="shared" si="6"/>
        <v>342813</v>
      </c>
      <c r="BS28" s="276"/>
    </row>
    <row r="29" spans="1:71" x14ac:dyDescent="0.2">
      <c r="A29" s="280" t="s">
        <v>471</v>
      </c>
      <c r="B29" s="281" t="s">
        <v>286</v>
      </c>
      <c r="C29" s="268">
        <v>5</v>
      </c>
      <c r="D29" s="268">
        <v>0</v>
      </c>
      <c r="E29" s="268">
        <v>1</v>
      </c>
      <c r="F29" s="268">
        <v>13</v>
      </c>
      <c r="G29" s="268">
        <v>250</v>
      </c>
      <c r="H29" s="268">
        <v>21</v>
      </c>
      <c r="I29" s="268">
        <v>88</v>
      </c>
      <c r="J29" s="268">
        <v>651</v>
      </c>
      <c r="K29" s="268">
        <v>9</v>
      </c>
      <c r="L29" s="268">
        <v>49</v>
      </c>
      <c r="M29" s="268">
        <v>27</v>
      </c>
      <c r="N29" s="268">
        <v>926</v>
      </c>
      <c r="O29" s="268">
        <v>14</v>
      </c>
      <c r="P29" s="268">
        <v>46</v>
      </c>
      <c r="Q29" s="268">
        <v>25</v>
      </c>
      <c r="R29" s="268">
        <v>19</v>
      </c>
      <c r="S29" s="268">
        <v>58</v>
      </c>
      <c r="T29" s="268">
        <v>134</v>
      </c>
      <c r="U29" s="268">
        <v>246</v>
      </c>
      <c r="V29" s="268">
        <v>6</v>
      </c>
      <c r="W29" s="268">
        <v>11</v>
      </c>
      <c r="X29" s="268">
        <v>47</v>
      </c>
      <c r="Y29" s="268">
        <v>224</v>
      </c>
      <c r="Z29" s="268">
        <v>641</v>
      </c>
      <c r="AA29" s="268">
        <v>1987</v>
      </c>
      <c r="AB29" s="268">
        <v>150</v>
      </c>
      <c r="AC29" s="268">
        <v>739</v>
      </c>
      <c r="AD29" s="268">
        <v>191</v>
      </c>
      <c r="AE29" s="268">
        <v>114</v>
      </c>
      <c r="AF29" s="268">
        <v>416</v>
      </c>
      <c r="AG29" s="268">
        <v>269</v>
      </c>
      <c r="AH29" s="268">
        <v>432</v>
      </c>
      <c r="AI29" s="268">
        <v>1345</v>
      </c>
      <c r="AJ29" s="268">
        <v>945</v>
      </c>
      <c r="AK29" s="268">
        <v>31</v>
      </c>
      <c r="AL29" s="268">
        <v>168</v>
      </c>
      <c r="AM29" s="268">
        <v>1991</v>
      </c>
      <c r="AN29" s="268">
        <v>0</v>
      </c>
      <c r="AO29" s="268">
        <v>26</v>
      </c>
      <c r="AP29" s="269">
        <v>12315</v>
      </c>
      <c r="AQ29" s="268">
        <v>19</v>
      </c>
      <c r="AR29" s="268">
        <v>7980</v>
      </c>
      <c r="AS29" s="268">
        <v>-80</v>
      </c>
      <c r="AT29" s="268">
        <v>0</v>
      </c>
      <c r="AU29" s="268">
        <v>0</v>
      </c>
      <c r="AV29" s="268">
        <v>0</v>
      </c>
      <c r="AW29" s="269">
        <v>7919</v>
      </c>
      <c r="AX29" s="268">
        <v>20234</v>
      </c>
      <c r="AY29" s="269">
        <v>1288</v>
      </c>
      <c r="AZ29" s="269">
        <v>9207</v>
      </c>
      <c r="BA29" s="268">
        <v>21522</v>
      </c>
      <c r="BB29" s="269">
        <v>0</v>
      </c>
      <c r="BC29" s="268">
        <v>9207</v>
      </c>
      <c r="BD29" s="269">
        <v>21522</v>
      </c>
      <c r="BE29" s="270"/>
      <c r="BG29" s="280" t="s">
        <v>471</v>
      </c>
      <c r="BH29" s="282" t="s">
        <v>286</v>
      </c>
      <c r="BI29" s="272">
        <f t="shared" si="0"/>
        <v>20234</v>
      </c>
      <c r="BJ29" s="273">
        <f t="shared" si="1"/>
        <v>0</v>
      </c>
      <c r="BK29" s="274">
        <f t="shared" si="2"/>
        <v>0</v>
      </c>
      <c r="BL29" s="275">
        <f t="shared" si="3"/>
        <v>1</v>
      </c>
      <c r="BM29" s="276"/>
      <c r="BN29" s="280" t="s">
        <v>471</v>
      </c>
      <c r="BO29" s="282" t="s">
        <v>286</v>
      </c>
      <c r="BP29" s="277">
        <f t="shared" si="4"/>
        <v>1288</v>
      </c>
      <c r="BQ29" s="278">
        <f t="shared" si="5"/>
        <v>0</v>
      </c>
      <c r="BR29" s="279">
        <f t="shared" si="6"/>
        <v>1288</v>
      </c>
      <c r="BS29" s="276"/>
    </row>
    <row r="30" spans="1:71" x14ac:dyDescent="0.2">
      <c r="A30" s="280" t="s">
        <v>472</v>
      </c>
      <c r="B30" s="281" t="s">
        <v>282</v>
      </c>
      <c r="C30" s="268">
        <v>4</v>
      </c>
      <c r="D30" s="268">
        <v>0</v>
      </c>
      <c r="E30" s="268">
        <v>0</v>
      </c>
      <c r="F30" s="268">
        <v>12</v>
      </c>
      <c r="G30" s="268">
        <v>106</v>
      </c>
      <c r="H30" s="268">
        <v>3</v>
      </c>
      <c r="I30" s="268">
        <v>34</v>
      </c>
      <c r="J30" s="268">
        <v>614</v>
      </c>
      <c r="K30" s="268">
        <v>0</v>
      </c>
      <c r="L30" s="268">
        <v>4</v>
      </c>
      <c r="M30" s="268">
        <v>42</v>
      </c>
      <c r="N30" s="268">
        <v>133</v>
      </c>
      <c r="O30" s="268">
        <v>3</v>
      </c>
      <c r="P30" s="268">
        <v>6</v>
      </c>
      <c r="Q30" s="268">
        <v>11</v>
      </c>
      <c r="R30" s="268">
        <v>1</v>
      </c>
      <c r="S30" s="268">
        <v>47</v>
      </c>
      <c r="T30" s="268">
        <v>58</v>
      </c>
      <c r="U30" s="268">
        <v>99</v>
      </c>
      <c r="V30" s="268">
        <v>5</v>
      </c>
      <c r="W30" s="268">
        <v>11</v>
      </c>
      <c r="X30" s="268">
        <v>16</v>
      </c>
      <c r="Y30" s="268">
        <v>595</v>
      </c>
      <c r="Z30" s="268">
        <v>4397</v>
      </c>
      <c r="AA30" s="268">
        <v>44</v>
      </c>
      <c r="AB30" s="268">
        <v>0</v>
      </c>
      <c r="AC30" s="268">
        <v>433</v>
      </c>
      <c r="AD30" s="268">
        <v>504</v>
      </c>
      <c r="AE30" s="268">
        <v>3</v>
      </c>
      <c r="AF30" s="268">
        <v>1097</v>
      </c>
      <c r="AG30" s="268">
        <v>504</v>
      </c>
      <c r="AH30" s="268">
        <v>2953</v>
      </c>
      <c r="AI30" s="268">
        <v>692</v>
      </c>
      <c r="AJ30" s="268">
        <v>781</v>
      </c>
      <c r="AK30" s="268">
        <v>1</v>
      </c>
      <c r="AL30" s="268">
        <v>77</v>
      </c>
      <c r="AM30" s="268">
        <v>4001</v>
      </c>
      <c r="AN30" s="268">
        <v>0</v>
      </c>
      <c r="AO30" s="268">
        <v>274</v>
      </c>
      <c r="AP30" s="269">
        <v>17565</v>
      </c>
      <c r="AQ30" s="268">
        <v>0</v>
      </c>
      <c r="AR30" s="268">
        <v>1213</v>
      </c>
      <c r="AS30" s="268">
        <v>1800</v>
      </c>
      <c r="AT30" s="268">
        <v>0</v>
      </c>
      <c r="AU30" s="268">
        <v>0</v>
      </c>
      <c r="AV30" s="268">
        <v>0</v>
      </c>
      <c r="AW30" s="269">
        <v>3013</v>
      </c>
      <c r="AX30" s="268">
        <v>20578</v>
      </c>
      <c r="AY30" s="269">
        <v>30</v>
      </c>
      <c r="AZ30" s="269">
        <v>3043</v>
      </c>
      <c r="BA30" s="268">
        <v>20608</v>
      </c>
      <c r="BB30" s="269">
        <v>-4595</v>
      </c>
      <c r="BC30" s="268">
        <v>-1552</v>
      </c>
      <c r="BD30" s="269">
        <v>16013</v>
      </c>
      <c r="BE30" s="270"/>
      <c r="BG30" s="280" t="s">
        <v>472</v>
      </c>
      <c r="BH30" s="282" t="s">
        <v>282</v>
      </c>
      <c r="BI30" s="272">
        <f t="shared" si="0"/>
        <v>20578</v>
      </c>
      <c r="BJ30" s="273">
        <f t="shared" si="1"/>
        <v>4595</v>
      </c>
      <c r="BK30" s="274">
        <f t="shared" si="2"/>
        <v>0.22329672465740111</v>
      </c>
      <c r="BL30" s="275">
        <f t="shared" si="3"/>
        <v>0.77670327534259886</v>
      </c>
      <c r="BM30" s="276"/>
      <c r="BN30" s="280" t="s">
        <v>472</v>
      </c>
      <c r="BO30" s="282" t="s">
        <v>282</v>
      </c>
      <c r="BP30" s="277">
        <f t="shared" si="4"/>
        <v>30</v>
      </c>
      <c r="BQ30" s="278">
        <f t="shared" si="5"/>
        <v>4595</v>
      </c>
      <c r="BR30" s="279">
        <f t="shared" si="6"/>
        <v>-4565</v>
      </c>
      <c r="BS30" s="276"/>
    </row>
    <row r="31" spans="1:71" x14ac:dyDescent="0.2">
      <c r="A31" s="280" t="s">
        <v>473</v>
      </c>
      <c r="B31" s="281" t="s">
        <v>385</v>
      </c>
      <c r="C31" s="268">
        <v>583</v>
      </c>
      <c r="D31" s="268">
        <v>17</v>
      </c>
      <c r="E31" s="268">
        <v>344</v>
      </c>
      <c r="F31" s="268">
        <v>112</v>
      </c>
      <c r="G31" s="268">
        <v>9961</v>
      </c>
      <c r="H31" s="268">
        <v>963</v>
      </c>
      <c r="I31" s="268">
        <v>2935</v>
      </c>
      <c r="J31" s="268">
        <v>10476</v>
      </c>
      <c r="K31" s="268">
        <v>190</v>
      </c>
      <c r="L31" s="268">
        <v>3116</v>
      </c>
      <c r="M31" s="268">
        <v>792</v>
      </c>
      <c r="N31" s="268">
        <v>22417</v>
      </c>
      <c r="O31" s="268">
        <v>723</v>
      </c>
      <c r="P31" s="268">
        <v>3204</v>
      </c>
      <c r="Q31" s="268">
        <v>1822</v>
      </c>
      <c r="R31" s="268">
        <v>1465</v>
      </c>
      <c r="S31" s="268">
        <v>4563</v>
      </c>
      <c r="T31" s="268">
        <v>3264</v>
      </c>
      <c r="U31" s="268">
        <v>22150</v>
      </c>
      <c r="V31" s="268">
        <v>985</v>
      </c>
      <c r="W31" s="268">
        <v>1279</v>
      </c>
      <c r="X31" s="268">
        <v>4462</v>
      </c>
      <c r="Y31" s="268">
        <v>17573</v>
      </c>
      <c r="Z31" s="268">
        <v>10667</v>
      </c>
      <c r="AA31" s="268">
        <v>395</v>
      </c>
      <c r="AB31" s="268">
        <v>246</v>
      </c>
      <c r="AC31" s="268">
        <v>3598</v>
      </c>
      <c r="AD31" s="268">
        <v>857</v>
      </c>
      <c r="AE31" s="268">
        <v>360</v>
      </c>
      <c r="AF31" s="268">
        <v>2057</v>
      </c>
      <c r="AG31" s="268">
        <v>774</v>
      </c>
      <c r="AH31" s="268">
        <v>1067</v>
      </c>
      <c r="AI31" s="268">
        <v>3010</v>
      </c>
      <c r="AJ31" s="268">
        <v>13268</v>
      </c>
      <c r="AK31" s="268">
        <v>533</v>
      </c>
      <c r="AL31" s="268">
        <v>5537</v>
      </c>
      <c r="AM31" s="268">
        <v>18869</v>
      </c>
      <c r="AN31" s="268">
        <v>1287</v>
      </c>
      <c r="AO31" s="268">
        <v>1540</v>
      </c>
      <c r="AP31" s="269">
        <v>177461</v>
      </c>
      <c r="AQ31" s="268">
        <v>7037</v>
      </c>
      <c r="AR31" s="268">
        <v>200413</v>
      </c>
      <c r="AS31" s="268">
        <v>18</v>
      </c>
      <c r="AT31" s="268">
        <v>10623</v>
      </c>
      <c r="AU31" s="268">
        <v>7570</v>
      </c>
      <c r="AV31" s="268">
        <v>322</v>
      </c>
      <c r="AW31" s="269">
        <v>225983</v>
      </c>
      <c r="AX31" s="268">
        <v>403444</v>
      </c>
      <c r="AY31" s="269">
        <v>123233</v>
      </c>
      <c r="AZ31" s="269">
        <v>349216</v>
      </c>
      <c r="BA31" s="268">
        <v>526677</v>
      </c>
      <c r="BB31" s="269">
        <v>-211676</v>
      </c>
      <c r="BC31" s="268">
        <v>137540</v>
      </c>
      <c r="BD31" s="269">
        <v>315001</v>
      </c>
      <c r="BE31" s="270"/>
      <c r="BG31" s="280" t="s">
        <v>473</v>
      </c>
      <c r="BH31" s="282" t="s">
        <v>385</v>
      </c>
      <c r="BI31" s="272">
        <f t="shared" si="0"/>
        <v>403444</v>
      </c>
      <c r="BJ31" s="273">
        <f t="shared" si="1"/>
        <v>211676</v>
      </c>
      <c r="BK31" s="274">
        <f t="shared" si="2"/>
        <v>0.52467256917936567</v>
      </c>
      <c r="BL31" s="275">
        <f t="shared" si="3"/>
        <v>0.47532743082063433</v>
      </c>
      <c r="BM31" s="276"/>
      <c r="BN31" s="280" t="s">
        <v>473</v>
      </c>
      <c r="BO31" s="282" t="s">
        <v>385</v>
      </c>
      <c r="BP31" s="277">
        <f t="shared" si="4"/>
        <v>123233</v>
      </c>
      <c r="BQ31" s="278">
        <f t="shared" si="5"/>
        <v>211676</v>
      </c>
      <c r="BR31" s="279">
        <f t="shared" si="6"/>
        <v>-88443</v>
      </c>
      <c r="BS31" s="276"/>
    </row>
    <row r="32" spans="1:71" x14ac:dyDescent="0.2">
      <c r="A32" s="280" t="s">
        <v>474</v>
      </c>
      <c r="B32" s="281" t="s">
        <v>37</v>
      </c>
      <c r="C32" s="268">
        <v>40</v>
      </c>
      <c r="D32" s="268">
        <v>6</v>
      </c>
      <c r="E32" s="268">
        <v>49</v>
      </c>
      <c r="F32" s="268">
        <v>217</v>
      </c>
      <c r="G32" s="268">
        <v>700</v>
      </c>
      <c r="H32" s="268">
        <v>229</v>
      </c>
      <c r="I32" s="268">
        <v>272</v>
      </c>
      <c r="J32" s="268">
        <v>1550</v>
      </c>
      <c r="K32" s="268">
        <v>58</v>
      </c>
      <c r="L32" s="268">
        <v>161</v>
      </c>
      <c r="M32" s="268">
        <v>222</v>
      </c>
      <c r="N32" s="268">
        <v>3704</v>
      </c>
      <c r="O32" s="268">
        <v>141</v>
      </c>
      <c r="P32" s="268">
        <v>783</v>
      </c>
      <c r="Q32" s="268">
        <v>247</v>
      </c>
      <c r="R32" s="268">
        <v>228</v>
      </c>
      <c r="S32" s="268">
        <v>1014</v>
      </c>
      <c r="T32" s="268">
        <v>433</v>
      </c>
      <c r="U32" s="268">
        <v>2459</v>
      </c>
      <c r="V32" s="268">
        <v>138</v>
      </c>
      <c r="W32" s="268">
        <v>122</v>
      </c>
      <c r="X32" s="268">
        <v>872</v>
      </c>
      <c r="Y32" s="268">
        <v>3742</v>
      </c>
      <c r="Z32" s="268">
        <v>7415</v>
      </c>
      <c r="AA32" s="268">
        <v>511</v>
      </c>
      <c r="AB32" s="268">
        <v>423</v>
      </c>
      <c r="AC32" s="268">
        <v>5560</v>
      </c>
      <c r="AD32" s="268">
        <v>7230</v>
      </c>
      <c r="AE32" s="268">
        <v>22507</v>
      </c>
      <c r="AF32" s="268">
        <v>3349</v>
      </c>
      <c r="AG32" s="268">
        <v>602</v>
      </c>
      <c r="AH32" s="268">
        <v>2279</v>
      </c>
      <c r="AI32" s="268">
        <v>994</v>
      </c>
      <c r="AJ32" s="268">
        <v>1462</v>
      </c>
      <c r="AK32" s="268">
        <v>354</v>
      </c>
      <c r="AL32" s="268">
        <v>1951</v>
      </c>
      <c r="AM32" s="268">
        <v>1412</v>
      </c>
      <c r="AN32" s="268">
        <v>0</v>
      </c>
      <c r="AO32" s="268">
        <v>54</v>
      </c>
      <c r="AP32" s="269">
        <v>73490</v>
      </c>
      <c r="AQ32" s="268">
        <v>2</v>
      </c>
      <c r="AR32" s="268">
        <v>74871</v>
      </c>
      <c r="AS32" s="268">
        <v>0</v>
      </c>
      <c r="AT32" s="268">
        <v>0</v>
      </c>
      <c r="AU32" s="268">
        <v>0</v>
      </c>
      <c r="AV32" s="268">
        <v>0</v>
      </c>
      <c r="AW32" s="269">
        <v>74873</v>
      </c>
      <c r="AX32" s="268">
        <v>148363</v>
      </c>
      <c r="AY32" s="269">
        <v>9397</v>
      </c>
      <c r="AZ32" s="269">
        <v>84270</v>
      </c>
      <c r="BA32" s="268">
        <v>157760</v>
      </c>
      <c r="BB32" s="269">
        <v>-7401</v>
      </c>
      <c r="BC32" s="268">
        <v>76869</v>
      </c>
      <c r="BD32" s="269">
        <v>150359</v>
      </c>
      <c r="BE32" s="270"/>
      <c r="BG32" s="280" t="s">
        <v>474</v>
      </c>
      <c r="BH32" s="282" t="s">
        <v>37</v>
      </c>
      <c r="BI32" s="272">
        <f t="shared" si="0"/>
        <v>148363</v>
      </c>
      <c r="BJ32" s="273">
        <f t="shared" si="1"/>
        <v>7401</v>
      </c>
      <c r="BK32" s="274">
        <f t="shared" si="2"/>
        <v>4.988440514144362E-2</v>
      </c>
      <c r="BL32" s="275">
        <f t="shared" si="3"/>
        <v>0.95011559485855634</v>
      </c>
      <c r="BM32" s="276"/>
      <c r="BN32" s="280" t="s">
        <v>474</v>
      </c>
      <c r="BO32" s="282" t="s">
        <v>37</v>
      </c>
      <c r="BP32" s="277">
        <f t="shared" si="4"/>
        <v>9397</v>
      </c>
      <c r="BQ32" s="278">
        <f t="shared" si="5"/>
        <v>7401</v>
      </c>
      <c r="BR32" s="279">
        <f t="shared" si="6"/>
        <v>1996</v>
      </c>
      <c r="BS32" s="276"/>
    </row>
    <row r="33" spans="1:71" x14ac:dyDescent="0.2">
      <c r="A33" s="280" t="s">
        <v>475</v>
      </c>
      <c r="B33" s="281" t="s">
        <v>38</v>
      </c>
      <c r="C33" s="268">
        <v>17</v>
      </c>
      <c r="D33" s="268">
        <v>0</v>
      </c>
      <c r="E33" s="268">
        <v>4</v>
      </c>
      <c r="F33" s="268">
        <v>34</v>
      </c>
      <c r="G33" s="268">
        <v>173</v>
      </c>
      <c r="H33" s="268">
        <v>35</v>
      </c>
      <c r="I33" s="268">
        <v>39</v>
      </c>
      <c r="J33" s="268">
        <v>453</v>
      </c>
      <c r="K33" s="268">
        <v>6</v>
      </c>
      <c r="L33" s="268">
        <v>33</v>
      </c>
      <c r="M33" s="268">
        <v>48</v>
      </c>
      <c r="N33" s="268">
        <v>947</v>
      </c>
      <c r="O33" s="268">
        <v>17</v>
      </c>
      <c r="P33" s="268">
        <v>222</v>
      </c>
      <c r="Q33" s="268">
        <v>76</v>
      </c>
      <c r="R33" s="268">
        <v>59</v>
      </c>
      <c r="S33" s="268">
        <v>173</v>
      </c>
      <c r="T33" s="268">
        <v>28</v>
      </c>
      <c r="U33" s="268">
        <v>795</v>
      </c>
      <c r="V33" s="268">
        <v>42</v>
      </c>
      <c r="W33" s="268">
        <v>12</v>
      </c>
      <c r="X33" s="268">
        <v>80</v>
      </c>
      <c r="Y33" s="268">
        <v>1024</v>
      </c>
      <c r="Z33" s="268">
        <v>1923</v>
      </c>
      <c r="AA33" s="268">
        <v>6</v>
      </c>
      <c r="AB33" s="268">
        <v>14</v>
      </c>
      <c r="AC33" s="268">
        <v>8597</v>
      </c>
      <c r="AD33" s="268">
        <v>2161</v>
      </c>
      <c r="AE33" s="268">
        <v>8376</v>
      </c>
      <c r="AF33" s="268">
        <v>3591</v>
      </c>
      <c r="AG33" s="268">
        <v>1530</v>
      </c>
      <c r="AH33" s="268">
        <v>173</v>
      </c>
      <c r="AI33" s="268">
        <v>991</v>
      </c>
      <c r="AJ33" s="268">
        <v>4130</v>
      </c>
      <c r="AK33" s="268">
        <v>202</v>
      </c>
      <c r="AL33" s="268">
        <v>1182</v>
      </c>
      <c r="AM33" s="268">
        <v>2775</v>
      </c>
      <c r="AN33" s="268">
        <v>0</v>
      </c>
      <c r="AO33" s="268">
        <v>601</v>
      </c>
      <c r="AP33" s="269">
        <v>40569</v>
      </c>
      <c r="AQ33" s="268">
        <v>0</v>
      </c>
      <c r="AR33" s="268">
        <v>247882</v>
      </c>
      <c r="AS33" s="268">
        <v>38</v>
      </c>
      <c r="AT33" s="268">
        <v>0</v>
      </c>
      <c r="AU33" s="268">
        <v>2801</v>
      </c>
      <c r="AV33" s="268">
        <v>0</v>
      </c>
      <c r="AW33" s="269">
        <v>250721</v>
      </c>
      <c r="AX33" s="268">
        <v>291290</v>
      </c>
      <c r="AY33" s="269">
        <v>8635</v>
      </c>
      <c r="AZ33" s="269">
        <v>259356</v>
      </c>
      <c r="BA33" s="268">
        <v>299925</v>
      </c>
      <c r="BB33" s="269">
        <v>-8633</v>
      </c>
      <c r="BC33" s="268">
        <v>250723</v>
      </c>
      <c r="BD33" s="269">
        <v>291292</v>
      </c>
      <c r="BE33" s="270"/>
      <c r="BG33" s="280" t="s">
        <v>475</v>
      </c>
      <c r="BH33" s="282" t="s">
        <v>38</v>
      </c>
      <c r="BI33" s="272">
        <f t="shared" si="0"/>
        <v>291290</v>
      </c>
      <c r="BJ33" s="273">
        <f t="shared" si="1"/>
        <v>8633</v>
      </c>
      <c r="BK33" s="274">
        <f t="shared" si="2"/>
        <v>2.9637131381097876E-2</v>
      </c>
      <c r="BL33" s="275">
        <f t="shared" si="3"/>
        <v>0.97036286861890209</v>
      </c>
      <c r="BM33" s="276"/>
      <c r="BN33" s="280" t="s">
        <v>475</v>
      </c>
      <c r="BO33" s="282" t="s">
        <v>38</v>
      </c>
      <c r="BP33" s="277">
        <f t="shared" si="4"/>
        <v>8635</v>
      </c>
      <c r="BQ33" s="278">
        <f t="shared" si="5"/>
        <v>8633</v>
      </c>
      <c r="BR33" s="279">
        <f t="shared" si="6"/>
        <v>2</v>
      </c>
      <c r="BS33" s="276"/>
    </row>
    <row r="34" spans="1:71" x14ac:dyDescent="0.2">
      <c r="A34" s="280" t="s">
        <v>476</v>
      </c>
      <c r="B34" s="281" t="s">
        <v>477</v>
      </c>
      <c r="C34" s="268">
        <v>240</v>
      </c>
      <c r="D34" s="268">
        <v>20</v>
      </c>
      <c r="E34" s="268">
        <v>112</v>
      </c>
      <c r="F34" s="268">
        <v>108</v>
      </c>
      <c r="G34" s="268">
        <v>3432</v>
      </c>
      <c r="H34" s="268">
        <v>217</v>
      </c>
      <c r="I34" s="268">
        <v>1184</v>
      </c>
      <c r="J34" s="268">
        <v>5653</v>
      </c>
      <c r="K34" s="268">
        <v>344</v>
      </c>
      <c r="L34" s="268">
        <v>865</v>
      </c>
      <c r="M34" s="268">
        <v>939</v>
      </c>
      <c r="N34" s="268">
        <v>16414</v>
      </c>
      <c r="O34" s="268">
        <v>509</v>
      </c>
      <c r="P34" s="268">
        <v>1410</v>
      </c>
      <c r="Q34" s="268">
        <v>643</v>
      </c>
      <c r="R34" s="268">
        <v>483</v>
      </c>
      <c r="S34" s="268">
        <v>1491</v>
      </c>
      <c r="T34" s="268">
        <v>1298</v>
      </c>
      <c r="U34" s="268">
        <v>7867</v>
      </c>
      <c r="V34" s="268">
        <v>450</v>
      </c>
      <c r="W34" s="268">
        <v>463</v>
      </c>
      <c r="X34" s="268">
        <v>4739</v>
      </c>
      <c r="Y34" s="268">
        <v>7878</v>
      </c>
      <c r="Z34" s="268">
        <v>21246</v>
      </c>
      <c r="AA34" s="268">
        <v>275</v>
      </c>
      <c r="AB34" s="268">
        <v>695</v>
      </c>
      <c r="AC34" s="268">
        <v>6599</v>
      </c>
      <c r="AD34" s="268">
        <v>4288</v>
      </c>
      <c r="AE34" s="268">
        <v>175</v>
      </c>
      <c r="AF34" s="268">
        <v>18488</v>
      </c>
      <c r="AG34" s="268">
        <v>1553</v>
      </c>
      <c r="AH34" s="268">
        <v>2508</v>
      </c>
      <c r="AI34" s="268">
        <v>2773</v>
      </c>
      <c r="AJ34" s="268">
        <v>2561</v>
      </c>
      <c r="AK34" s="268">
        <v>350</v>
      </c>
      <c r="AL34" s="268">
        <v>1995</v>
      </c>
      <c r="AM34" s="268">
        <v>5693</v>
      </c>
      <c r="AN34" s="268">
        <v>616</v>
      </c>
      <c r="AO34" s="268">
        <v>1881</v>
      </c>
      <c r="AP34" s="269">
        <v>128455</v>
      </c>
      <c r="AQ34" s="268">
        <v>1972</v>
      </c>
      <c r="AR34" s="268">
        <v>61308</v>
      </c>
      <c r="AS34" s="268">
        <v>194</v>
      </c>
      <c r="AT34" s="268">
        <v>1059</v>
      </c>
      <c r="AU34" s="268">
        <v>473</v>
      </c>
      <c r="AV34" s="268">
        <v>138</v>
      </c>
      <c r="AW34" s="269">
        <v>65144</v>
      </c>
      <c r="AX34" s="268">
        <v>193599</v>
      </c>
      <c r="AY34" s="269">
        <v>93961</v>
      </c>
      <c r="AZ34" s="269">
        <v>159105</v>
      </c>
      <c r="BA34" s="268">
        <v>287560</v>
      </c>
      <c r="BB34" s="269">
        <v>-94065</v>
      </c>
      <c r="BC34" s="268">
        <v>65040</v>
      </c>
      <c r="BD34" s="269">
        <v>193495</v>
      </c>
      <c r="BE34" s="270"/>
      <c r="BG34" s="280" t="s">
        <v>476</v>
      </c>
      <c r="BH34" s="282" t="s">
        <v>477</v>
      </c>
      <c r="BI34" s="272">
        <f t="shared" si="0"/>
        <v>193599</v>
      </c>
      <c r="BJ34" s="273">
        <f t="shared" si="1"/>
        <v>94065</v>
      </c>
      <c r="BK34" s="274">
        <f t="shared" si="2"/>
        <v>0.48587544357150603</v>
      </c>
      <c r="BL34" s="275">
        <f t="shared" si="3"/>
        <v>0.51412455642849397</v>
      </c>
      <c r="BM34" s="276"/>
      <c r="BN34" s="280" t="s">
        <v>476</v>
      </c>
      <c r="BO34" s="282" t="s">
        <v>477</v>
      </c>
      <c r="BP34" s="277">
        <f t="shared" si="4"/>
        <v>93961</v>
      </c>
      <c r="BQ34" s="278">
        <f t="shared" si="5"/>
        <v>94065</v>
      </c>
      <c r="BR34" s="279">
        <f t="shared" si="6"/>
        <v>-104</v>
      </c>
      <c r="BS34" s="276"/>
    </row>
    <row r="35" spans="1:71" x14ac:dyDescent="0.2">
      <c r="A35" s="280" t="s">
        <v>478</v>
      </c>
      <c r="B35" s="281" t="s">
        <v>194</v>
      </c>
      <c r="C35" s="268">
        <v>28</v>
      </c>
      <c r="D35" s="268">
        <v>0</v>
      </c>
      <c r="E35" s="268">
        <v>25</v>
      </c>
      <c r="F35" s="268">
        <v>38</v>
      </c>
      <c r="G35" s="268">
        <v>474</v>
      </c>
      <c r="H35" s="268">
        <v>60</v>
      </c>
      <c r="I35" s="268">
        <v>147</v>
      </c>
      <c r="J35" s="268">
        <v>2930</v>
      </c>
      <c r="K35" s="268">
        <v>9</v>
      </c>
      <c r="L35" s="268">
        <v>247</v>
      </c>
      <c r="M35" s="268">
        <v>104</v>
      </c>
      <c r="N35" s="268">
        <v>1653</v>
      </c>
      <c r="O35" s="268">
        <v>48</v>
      </c>
      <c r="P35" s="268">
        <v>411</v>
      </c>
      <c r="Q35" s="268">
        <v>272</v>
      </c>
      <c r="R35" s="268">
        <v>343</v>
      </c>
      <c r="S35" s="268">
        <v>583</v>
      </c>
      <c r="T35" s="268">
        <v>498</v>
      </c>
      <c r="U35" s="268">
        <v>5192</v>
      </c>
      <c r="V35" s="268">
        <v>427</v>
      </c>
      <c r="W35" s="268">
        <v>68</v>
      </c>
      <c r="X35" s="268">
        <v>298</v>
      </c>
      <c r="Y35" s="268">
        <v>2539</v>
      </c>
      <c r="Z35" s="268">
        <v>3330</v>
      </c>
      <c r="AA35" s="268">
        <v>865</v>
      </c>
      <c r="AB35" s="268">
        <v>154</v>
      </c>
      <c r="AC35" s="268">
        <v>12156</v>
      </c>
      <c r="AD35" s="268">
        <v>8776</v>
      </c>
      <c r="AE35" s="268">
        <v>763</v>
      </c>
      <c r="AF35" s="268">
        <v>2327</v>
      </c>
      <c r="AG35" s="268">
        <v>17291</v>
      </c>
      <c r="AH35" s="268">
        <v>3288</v>
      </c>
      <c r="AI35" s="268">
        <v>4462</v>
      </c>
      <c r="AJ35" s="268">
        <v>2353</v>
      </c>
      <c r="AK35" s="268">
        <v>935</v>
      </c>
      <c r="AL35" s="268">
        <v>9572</v>
      </c>
      <c r="AM35" s="268">
        <v>4706</v>
      </c>
      <c r="AN35" s="268">
        <v>0</v>
      </c>
      <c r="AO35" s="268">
        <v>1440</v>
      </c>
      <c r="AP35" s="269">
        <v>88812</v>
      </c>
      <c r="AQ35" s="268">
        <v>844</v>
      </c>
      <c r="AR35" s="268">
        <v>55204</v>
      </c>
      <c r="AS35" s="268">
        <v>16</v>
      </c>
      <c r="AT35" s="268">
        <v>18738</v>
      </c>
      <c r="AU35" s="268">
        <v>5223</v>
      </c>
      <c r="AV35" s="268">
        <v>-70</v>
      </c>
      <c r="AW35" s="269">
        <v>79955</v>
      </c>
      <c r="AX35" s="268">
        <v>168767</v>
      </c>
      <c r="AY35" s="269">
        <v>12233</v>
      </c>
      <c r="AZ35" s="269">
        <v>92188</v>
      </c>
      <c r="BA35" s="268">
        <v>181000</v>
      </c>
      <c r="BB35" s="269">
        <v>-91060</v>
      </c>
      <c r="BC35" s="268">
        <v>1128</v>
      </c>
      <c r="BD35" s="269">
        <v>89940</v>
      </c>
      <c r="BE35" s="270"/>
      <c r="BG35" s="280" t="s">
        <v>478</v>
      </c>
      <c r="BH35" s="282" t="s">
        <v>194</v>
      </c>
      <c r="BI35" s="272">
        <f t="shared" si="0"/>
        <v>168767</v>
      </c>
      <c r="BJ35" s="273">
        <f t="shared" si="1"/>
        <v>91060</v>
      </c>
      <c r="BK35" s="274">
        <f t="shared" si="2"/>
        <v>0.53956045909449124</v>
      </c>
      <c r="BL35" s="275">
        <f t="shared" si="3"/>
        <v>0.46043954090550876</v>
      </c>
      <c r="BM35" s="276"/>
      <c r="BN35" s="280" t="s">
        <v>478</v>
      </c>
      <c r="BO35" s="282" t="s">
        <v>194</v>
      </c>
      <c r="BP35" s="277">
        <f t="shared" si="4"/>
        <v>12233</v>
      </c>
      <c r="BQ35" s="278">
        <f t="shared" si="5"/>
        <v>91060</v>
      </c>
      <c r="BR35" s="279">
        <f t="shared" si="6"/>
        <v>-78827</v>
      </c>
      <c r="BS35" s="276"/>
    </row>
    <row r="36" spans="1:71" x14ac:dyDescent="0.2">
      <c r="A36" s="280" t="s">
        <v>479</v>
      </c>
      <c r="B36" s="281" t="s">
        <v>39</v>
      </c>
      <c r="C36" s="268">
        <v>0</v>
      </c>
      <c r="D36" s="268">
        <v>0</v>
      </c>
      <c r="E36" s="268">
        <v>0</v>
      </c>
      <c r="F36" s="268">
        <v>0</v>
      </c>
      <c r="G36" s="268">
        <v>0</v>
      </c>
      <c r="H36" s="268">
        <v>0</v>
      </c>
      <c r="I36" s="268">
        <v>0</v>
      </c>
      <c r="J36" s="268">
        <v>0</v>
      </c>
      <c r="K36" s="268">
        <v>0</v>
      </c>
      <c r="L36" s="268">
        <v>0</v>
      </c>
      <c r="M36" s="268">
        <v>0</v>
      </c>
      <c r="N36" s="268">
        <v>0</v>
      </c>
      <c r="O36" s="268">
        <v>0</v>
      </c>
      <c r="P36" s="268">
        <v>0</v>
      </c>
      <c r="Q36" s="268">
        <v>0</v>
      </c>
      <c r="R36" s="268">
        <v>0</v>
      </c>
      <c r="S36" s="268">
        <v>0</v>
      </c>
      <c r="T36" s="268">
        <v>0</v>
      </c>
      <c r="U36" s="268">
        <v>0</v>
      </c>
      <c r="V36" s="268">
        <v>0</v>
      </c>
      <c r="W36" s="268">
        <v>0</v>
      </c>
      <c r="X36" s="268">
        <v>0</v>
      </c>
      <c r="Y36" s="268">
        <v>0</v>
      </c>
      <c r="Z36" s="268">
        <v>0</v>
      </c>
      <c r="AA36" s="268">
        <v>0</v>
      </c>
      <c r="AB36" s="268">
        <v>0</v>
      </c>
      <c r="AC36" s="268">
        <v>0</v>
      </c>
      <c r="AD36" s="268">
        <v>0</v>
      </c>
      <c r="AE36" s="268">
        <v>0</v>
      </c>
      <c r="AF36" s="268">
        <v>0</v>
      </c>
      <c r="AG36" s="268">
        <v>0</v>
      </c>
      <c r="AH36" s="268">
        <v>0</v>
      </c>
      <c r="AI36" s="268">
        <v>0</v>
      </c>
      <c r="AJ36" s="268">
        <v>0</v>
      </c>
      <c r="AK36" s="268">
        <v>0</v>
      </c>
      <c r="AL36" s="268">
        <v>0</v>
      </c>
      <c r="AM36" s="268">
        <v>0</v>
      </c>
      <c r="AN36" s="268">
        <v>0</v>
      </c>
      <c r="AO36" s="268">
        <v>4701</v>
      </c>
      <c r="AP36" s="269">
        <v>4701</v>
      </c>
      <c r="AQ36" s="268">
        <v>0</v>
      </c>
      <c r="AR36" s="268">
        <v>4838</v>
      </c>
      <c r="AS36" s="268">
        <v>97796</v>
      </c>
      <c r="AT36" s="268">
        <v>0</v>
      </c>
      <c r="AU36" s="268">
        <v>0</v>
      </c>
      <c r="AV36" s="268">
        <v>0</v>
      </c>
      <c r="AW36" s="269">
        <v>102634</v>
      </c>
      <c r="AX36" s="268">
        <v>107335</v>
      </c>
      <c r="AY36" s="269">
        <v>0</v>
      </c>
      <c r="AZ36" s="269">
        <v>102634</v>
      </c>
      <c r="BA36" s="268">
        <v>107335</v>
      </c>
      <c r="BB36" s="269">
        <v>0</v>
      </c>
      <c r="BC36" s="268">
        <v>102634</v>
      </c>
      <c r="BD36" s="269">
        <v>107335</v>
      </c>
      <c r="BE36" s="270"/>
      <c r="BG36" s="280" t="s">
        <v>479</v>
      </c>
      <c r="BH36" s="282" t="s">
        <v>39</v>
      </c>
      <c r="BI36" s="272">
        <f t="shared" si="0"/>
        <v>107335</v>
      </c>
      <c r="BJ36" s="273">
        <f t="shared" si="1"/>
        <v>0</v>
      </c>
      <c r="BK36" s="274">
        <f t="shared" si="2"/>
        <v>0</v>
      </c>
      <c r="BL36" s="275">
        <f t="shared" si="3"/>
        <v>1</v>
      </c>
      <c r="BM36" s="276"/>
      <c r="BN36" s="280" t="s">
        <v>479</v>
      </c>
      <c r="BO36" s="282" t="s">
        <v>39</v>
      </c>
      <c r="BP36" s="277">
        <f t="shared" si="4"/>
        <v>0</v>
      </c>
      <c r="BQ36" s="278">
        <f t="shared" si="5"/>
        <v>0</v>
      </c>
      <c r="BR36" s="279">
        <f t="shared" si="6"/>
        <v>0</v>
      </c>
      <c r="BS36" s="276"/>
    </row>
    <row r="37" spans="1:71" x14ac:dyDescent="0.2">
      <c r="A37" s="280" t="s">
        <v>480</v>
      </c>
      <c r="B37" s="281" t="s">
        <v>40</v>
      </c>
      <c r="C37" s="268">
        <v>0</v>
      </c>
      <c r="D37" s="268">
        <v>0</v>
      </c>
      <c r="E37" s="268">
        <v>0</v>
      </c>
      <c r="F37" s="268">
        <v>0</v>
      </c>
      <c r="G37" s="268">
        <v>10</v>
      </c>
      <c r="H37" s="268">
        <v>0</v>
      </c>
      <c r="I37" s="268">
        <v>3</v>
      </c>
      <c r="J37" s="268">
        <v>50</v>
      </c>
      <c r="K37" s="268">
        <v>0</v>
      </c>
      <c r="L37" s="268">
        <v>6</v>
      </c>
      <c r="M37" s="268">
        <v>7</v>
      </c>
      <c r="N37" s="268">
        <v>48</v>
      </c>
      <c r="O37" s="268">
        <v>0</v>
      </c>
      <c r="P37" s="268">
        <v>18</v>
      </c>
      <c r="Q37" s="268">
        <v>4</v>
      </c>
      <c r="R37" s="268">
        <v>3</v>
      </c>
      <c r="S37" s="268">
        <v>6</v>
      </c>
      <c r="T37" s="268">
        <v>69</v>
      </c>
      <c r="U37" s="268">
        <v>361</v>
      </c>
      <c r="V37" s="268">
        <v>27</v>
      </c>
      <c r="W37" s="268">
        <v>2</v>
      </c>
      <c r="X37" s="268">
        <v>3</v>
      </c>
      <c r="Y37" s="268">
        <v>46</v>
      </c>
      <c r="Z37" s="268">
        <v>75</v>
      </c>
      <c r="AA37" s="268">
        <v>2</v>
      </c>
      <c r="AB37" s="268">
        <v>1</v>
      </c>
      <c r="AC37" s="268">
        <v>11</v>
      </c>
      <c r="AD37" s="268">
        <v>34</v>
      </c>
      <c r="AE37" s="268">
        <v>0</v>
      </c>
      <c r="AF37" s="268">
        <v>219</v>
      </c>
      <c r="AG37" s="268">
        <v>429</v>
      </c>
      <c r="AH37" s="268">
        <v>14</v>
      </c>
      <c r="AI37" s="268">
        <v>0</v>
      </c>
      <c r="AJ37" s="268">
        <v>21</v>
      </c>
      <c r="AK37" s="268">
        <v>0</v>
      </c>
      <c r="AL37" s="268">
        <v>45</v>
      </c>
      <c r="AM37" s="268">
        <v>47</v>
      </c>
      <c r="AN37" s="268">
        <v>0</v>
      </c>
      <c r="AO37" s="268">
        <v>3</v>
      </c>
      <c r="AP37" s="269">
        <v>1564</v>
      </c>
      <c r="AQ37" s="268">
        <v>0</v>
      </c>
      <c r="AR37" s="268">
        <v>41445</v>
      </c>
      <c r="AS37" s="268">
        <v>38885</v>
      </c>
      <c r="AT37" s="268">
        <v>51273</v>
      </c>
      <c r="AU37" s="268">
        <v>15350</v>
      </c>
      <c r="AV37" s="268">
        <v>0</v>
      </c>
      <c r="AW37" s="269">
        <v>146953</v>
      </c>
      <c r="AX37" s="268">
        <v>148517</v>
      </c>
      <c r="AY37" s="269">
        <v>10436</v>
      </c>
      <c r="AZ37" s="269">
        <v>157389</v>
      </c>
      <c r="BA37" s="268">
        <v>158953</v>
      </c>
      <c r="BB37" s="269">
        <v>-17043</v>
      </c>
      <c r="BC37" s="268">
        <v>140346</v>
      </c>
      <c r="BD37" s="269">
        <v>141910</v>
      </c>
      <c r="BE37" s="270"/>
      <c r="BG37" s="280" t="s">
        <v>480</v>
      </c>
      <c r="BH37" s="282" t="s">
        <v>40</v>
      </c>
      <c r="BI37" s="272">
        <f t="shared" si="0"/>
        <v>148517</v>
      </c>
      <c r="BJ37" s="273">
        <f t="shared" si="1"/>
        <v>17043</v>
      </c>
      <c r="BK37" s="274">
        <f t="shared" si="2"/>
        <v>0.11475453988432301</v>
      </c>
      <c r="BL37" s="275">
        <f t="shared" si="3"/>
        <v>0.88524546011567695</v>
      </c>
      <c r="BM37" s="276"/>
      <c r="BN37" s="280" t="s">
        <v>480</v>
      </c>
      <c r="BO37" s="282" t="s">
        <v>40</v>
      </c>
      <c r="BP37" s="277">
        <f t="shared" si="4"/>
        <v>10436</v>
      </c>
      <c r="BQ37" s="278">
        <f t="shared" si="5"/>
        <v>17043</v>
      </c>
      <c r="BR37" s="279">
        <f t="shared" si="6"/>
        <v>-6607</v>
      </c>
      <c r="BS37" s="276"/>
    </row>
    <row r="38" spans="1:71" x14ac:dyDescent="0.2">
      <c r="A38" s="280" t="s">
        <v>481</v>
      </c>
      <c r="B38" s="281" t="s">
        <v>482</v>
      </c>
      <c r="C38" s="268">
        <v>4</v>
      </c>
      <c r="D38" s="268">
        <v>0</v>
      </c>
      <c r="E38" s="268">
        <v>0</v>
      </c>
      <c r="F38" s="268">
        <v>0</v>
      </c>
      <c r="G38" s="268">
        <v>0</v>
      </c>
      <c r="H38" s="268">
        <v>0</v>
      </c>
      <c r="I38" s="268">
        <v>0</v>
      </c>
      <c r="J38" s="268">
        <v>3</v>
      </c>
      <c r="K38" s="268">
        <v>0</v>
      </c>
      <c r="L38" s="268">
        <v>0</v>
      </c>
      <c r="M38" s="268">
        <v>0</v>
      </c>
      <c r="N38" s="268">
        <v>2</v>
      </c>
      <c r="O38" s="268">
        <v>0</v>
      </c>
      <c r="P38" s="268">
        <v>0</v>
      </c>
      <c r="Q38" s="268">
        <v>0</v>
      </c>
      <c r="R38" s="268">
        <v>0</v>
      </c>
      <c r="S38" s="268">
        <v>0</v>
      </c>
      <c r="T38" s="268">
        <v>0</v>
      </c>
      <c r="U38" s="268">
        <v>0</v>
      </c>
      <c r="V38" s="268">
        <v>0</v>
      </c>
      <c r="W38" s="268">
        <v>0</v>
      </c>
      <c r="X38" s="268">
        <v>0</v>
      </c>
      <c r="Y38" s="268">
        <v>0</v>
      </c>
      <c r="Z38" s="268">
        <v>12</v>
      </c>
      <c r="AA38" s="268">
        <v>7</v>
      </c>
      <c r="AB38" s="268">
        <v>0</v>
      </c>
      <c r="AC38" s="268">
        <v>8</v>
      </c>
      <c r="AD38" s="268">
        <v>25</v>
      </c>
      <c r="AE38" s="268">
        <v>2</v>
      </c>
      <c r="AF38" s="268">
        <v>161</v>
      </c>
      <c r="AG38" s="268">
        <v>85</v>
      </c>
      <c r="AH38" s="268">
        <v>3</v>
      </c>
      <c r="AI38" s="268">
        <v>3</v>
      </c>
      <c r="AJ38" s="268">
        <v>4403</v>
      </c>
      <c r="AK38" s="268">
        <v>0</v>
      </c>
      <c r="AL38" s="268">
        <v>9</v>
      </c>
      <c r="AM38" s="268">
        <v>17</v>
      </c>
      <c r="AN38" s="268">
        <v>0</v>
      </c>
      <c r="AO38" s="268">
        <v>47</v>
      </c>
      <c r="AP38" s="269">
        <v>4791</v>
      </c>
      <c r="AQ38" s="268">
        <v>2576</v>
      </c>
      <c r="AR38" s="268">
        <v>67970</v>
      </c>
      <c r="AS38" s="268">
        <v>115786</v>
      </c>
      <c r="AT38" s="268">
        <v>0</v>
      </c>
      <c r="AU38" s="268">
        <v>0</v>
      </c>
      <c r="AV38" s="268">
        <v>0</v>
      </c>
      <c r="AW38" s="269">
        <v>186332</v>
      </c>
      <c r="AX38" s="268">
        <v>191123</v>
      </c>
      <c r="AY38" s="269">
        <v>63789</v>
      </c>
      <c r="AZ38" s="269">
        <v>250121</v>
      </c>
      <c r="BA38" s="268">
        <v>254912</v>
      </c>
      <c r="BB38" s="269">
        <v>-44469</v>
      </c>
      <c r="BC38" s="268">
        <v>205652</v>
      </c>
      <c r="BD38" s="269">
        <v>210443</v>
      </c>
      <c r="BE38" s="270"/>
      <c r="BG38" s="280" t="s">
        <v>481</v>
      </c>
      <c r="BH38" s="282" t="s">
        <v>482</v>
      </c>
      <c r="BI38" s="272">
        <f t="shared" si="0"/>
        <v>191123</v>
      </c>
      <c r="BJ38" s="273">
        <f t="shared" si="1"/>
        <v>44469</v>
      </c>
      <c r="BK38" s="274">
        <f t="shared" si="2"/>
        <v>0.23267215353463477</v>
      </c>
      <c r="BL38" s="275">
        <f t="shared" si="3"/>
        <v>0.76732784646536523</v>
      </c>
      <c r="BM38" s="276"/>
      <c r="BN38" s="280" t="s">
        <v>481</v>
      </c>
      <c r="BO38" s="282" t="s">
        <v>482</v>
      </c>
      <c r="BP38" s="277">
        <f t="shared" si="4"/>
        <v>63789</v>
      </c>
      <c r="BQ38" s="278">
        <f t="shared" si="5"/>
        <v>44469</v>
      </c>
      <c r="BR38" s="279">
        <f t="shared" si="6"/>
        <v>19320</v>
      </c>
      <c r="BS38" s="276"/>
    </row>
    <row r="39" spans="1:71" x14ac:dyDescent="0.2">
      <c r="A39" s="280" t="s">
        <v>483</v>
      </c>
      <c r="B39" s="281" t="s">
        <v>484</v>
      </c>
      <c r="C39" s="268">
        <v>1</v>
      </c>
      <c r="D39" s="268">
        <v>0</v>
      </c>
      <c r="E39" s="268">
        <v>41</v>
      </c>
      <c r="F39" s="268">
        <v>12</v>
      </c>
      <c r="G39" s="268">
        <v>78</v>
      </c>
      <c r="H39" s="268">
        <v>6</v>
      </c>
      <c r="I39" s="268">
        <v>17</v>
      </c>
      <c r="J39" s="268">
        <v>367</v>
      </c>
      <c r="K39" s="268">
        <v>1</v>
      </c>
      <c r="L39" s="268">
        <v>21</v>
      </c>
      <c r="M39" s="268">
        <v>6</v>
      </c>
      <c r="N39" s="268">
        <v>490</v>
      </c>
      <c r="O39" s="268">
        <v>5</v>
      </c>
      <c r="P39" s="268">
        <v>52</v>
      </c>
      <c r="Q39" s="268">
        <v>88</v>
      </c>
      <c r="R39" s="268">
        <v>59</v>
      </c>
      <c r="S39" s="268">
        <v>127</v>
      </c>
      <c r="T39" s="268">
        <v>43</v>
      </c>
      <c r="U39" s="268">
        <v>215</v>
      </c>
      <c r="V39" s="268">
        <v>15</v>
      </c>
      <c r="W39" s="268">
        <v>5</v>
      </c>
      <c r="X39" s="268">
        <v>31</v>
      </c>
      <c r="Y39" s="268">
        <v>206</v>
      </c>
      <c r="Z39" s="268">
        <v>808</v>
      </c>
      <c r="AA39" s="268">
        <v>201</v>
      </c>
      <c r="AB39" s="268">
        <v>25</v>
      </c>
      <c r="AC39" s="268">
        <v>100</v>
      </c>
      <c r="AD39" s="268">
        <v>390</v>
      </c>
      <c r="AE39" s="268">
        <v>64</v>
      </c>
      <c r="AF39" s="268">
        <v>282</v>
      </c>
      <c r="AG39" s="268">
        <v>91</v>
      </c>
      <c r="AH39" s="268">
        <v>0</v>
      </c>
      <c r="AI39" s="268">
        <v>306</v>
      </c>
      <c r="AJ39" s="268">
        <v>220</v>
      </c>
      <c r="AK39" s="268">
        <v>0</v>
      </c>
      <c r="AL39" s="268">
        <v>395</v>
      </c>
      <c r="AM39" s="268">
        <v>695</v>
      </c>
      <c r="AN39" s="268">
        <v>0</v>
      </c>
      <c r="AO39" s="268">
        <v>92</v>
      </c>
      <c r="AP39" s="269">
        <v>5555</v>
      </c>
      <c r="AQ39" s="268">
        <v>0</v>
      </c>
      <c r="AR39" s="268">
        <v>15372</v>
      </c>
      <c r="AS39" s="268">
        <v>0</v>
      </c>
      <c r="AT39" s="268">
        <v>0</v>
      </c>
      <c r="AU39" s="268">
        <v>0</v>
      </c>
      <c r="AV39" s="268">
        <v>0</v>
      </c>
      <c r="AW39" s="269">
        <v>15372</v>
      </c>
      <c r="AX39" s="268">
        <v>20927</v>
      </c>
      <c r="AY39" s="269">
        <v>99</v>
      </c>
      <c r="AZ39" s="269">
        <v>15471</v>
      </c>
      <c r="BA39" s="268">
        <v>21026</v>
      </c>
      <c r="BB39" s="269">
        <v>-7974</v>
      </c>
      <c r="BC39" s="268">
        <v>7497</v>
      </c>
      <c r="BD39" s="269">
        <v>13052</v>
      </c>
      <c r="BE39" s="270"/>
      <c r="BG39" s="280" t="s">
        <v>483</v>
      </c>
      <c r="BH39" s="282" t="s">
        <v>484</v>
      </c>
      <c r="BI39" s="272">
        <f t="shared" si="0"/>
        <v>20927</v>
      </c>
      <c r="BJ39" s="273">
        <f t="shared" si="1"/>
        <v>7974</v>
      </c>
      <c r="BK39" s="274">
        <f t="shared" si="2"/>
        <v>0.38103884933339704</v>
      </c>
      <c r="BL39" s="275">
        <f t="shared" si="3"/>
        <v>0.61896115066660296</v>
      </c>
      <c r="BM39" s="276"/>
      <c r="BN39" s="280" t="s">
        <v>483</v>
      </c>
      <c r="BO39" s="282" t="s">
        <v>484</v>
      </c>
      <c r="BP39" s="277">
        <f t="shared" si="4"/>
        <v>99</v>
      </c>
      <c r="BQ39" s="278">
        <f t="shared" si="5"/>
        <v>7974</v>
      </c>
      <c r="BR39" s="279">
        <f t="shared" si="6"/>
        <v>-7875</v>
      </c>
      <c r="BS39" s="276"/>
    </row>
    <row r="40" spans="1:71" x14ac:dyDescent="0.2">
      <c r="A40" s="280" t="s">
        <v>485</v>
      </c>
      <c r="B40" s="281" t="s">
        <v>41</v>
      </c>
      <c r="C40" s="268">
        <v>160</v>
      </c>
      <c r="D40" s="268">
        <v>14</v>
      </c>
      <c r="E40" s="268">
        <v>54</v>
      </c>
      <c r="F40" s="268">
        <v>256</v>
      </c>
      <c r="G40" s="268">
        <v>3456</v>
      </c>
      <c r="H40" s="268">
        <v>382</v>
      </c>
      <c r="I40" s="268">
        <v>577</v>
      </c>
      <c r="J40" s="268">
        <v>11665</v>
      </c>
      <c r="K40" s="268">
        <v>79</v>
      </c>
      <c r="L40" s="268">
        <v>1902</v>
      </c>
      <c r="M40" s="268">
        <v>1096</v>
      </c>
      <c r="N40" s="268">
        <v>9471</v>
      </c>
      <c r="O40" s="268">
        <v>239</v>
      </c>
      <c r="P40" s="268">
        <v>1780</v>
      </c>
      <c r="Q40" s="268">
        <v>1480</v>
      </c>
      <c r="R40" s="268">
        <v>1096</v>
      </c>
      <c r="S40" s="268">
        <v>2578</v>
      </c>
      <c r="T40" s="268">
        <v>3288</v>
      </c>
      <c r="U40" s="268">
        <v>15565</v>
      </c>
      <c r="V40" s="268">
        <v>768</v>
      </c>
      <c r="W40" s="268">
        <v>746</v>
      </c>
      <c r="X40" s="268">
        <v>1885</v>
      </c>
      <c r="Y40" s="268">
        <v>28460</v>
      </c>
      <c r="Z40" s="268">
        <v>29949</v>
      </c>
      <c r="AA40" s="268">
        <v>2904</v>
      </c>
      <c r="AB40" s="268">
        <v>989</v>
      </c>
      <c r="AC40" s="268">
        <v>27129</v>
      </c>
      <c r="AD40" s="268">
        <v>17411</v>
      </c>
      <c r="AE40" s="268">
        <v>7452</v>
      </c>
      <c r="AF40" s="268">
        <v>12750</v>
      </c>
      <c r="AG40" s="268">
        <v>14308</v>
      </c>
      <c r="AH40" s="268">
        <v>9897</v>
      </c>
      <c r="AI40" s="268">
        <v>10477</v>
      </c>
      <c r="AJ40" s="268">
        <v>9712</v>
      </c>
      <c r="AK40" s="268">
        <v>1032</v>
      </c>
      <c r="AL40" s="268">
        <v>29872</v>
      </c>
      <c r="AM40" s="268">
        <v>8008</v>
      </c>
      <c r="AN40" s="268">
        <v>0</v>
      </c>
      <c r="AO40" s="268">
        <v>762</v>
      </c>
      <c r="AP40" s="269">
        <v>269649</v>
      </c>
      <c r="AQ40" s="268">
        <v>2766</v>
      </c>
      <c r="AR40" s="268">
        <v>42734</v>
      </c>
      <c r="AS40" s="268">
        <v>0</v>
      </c>
      <c r="AT40" s="268">
        <v>3122</v>
      </c>
      <c r="AU40" s="268">
        <v>1462</v>
      </c>
      <c r="AV40" s="268">
        <v>0</v>
      </c>
      <c r="AW40" s="269">
        <v>50084</v>
      </c>
      <c r="AX40" s="268">
        <v>319733</v>
      </c>
      <c r="AY40" s="269">
        <v>34968</v>
      </c>
      <c r="AZ40" s="269">
        <v>85052</v>
      </c>
      <c r="BA40" s="268">
        <v>354701</v>
      </c>
      <c r="BB40" s="269">
        <v>-134621</v>
      </c>
      <c r="BC40" s="268">
        <v>-49569</v>
      </c>
      <c r="BD40" s="269">
        <v>220080</v>
      </c>
      <c r="BE40" s="270"/>
      <c r="BG40" s="280" t="s">
        <v>485</v>
      </c>
      <c r="BH40" s="282" t="s">
        <v>41</v>
      </c>
      <c r="BI40" s="272">
        <f t="shared" si="0"/>
        <v>319733</v>
      </c>
      <c r="BJ40" s="273">
        <f t="shared" si="1"/>
        <v>134621</v>
      </c>
      <c r="BK40" s="274">
        <f t="shared" si="2"/>
        <v>0.42104193186189726</v>
      </c>
      <c r="BL40" s="275">
        <f t="shared" si="3"/>
        <v>0.5789580681381028</v>
      </c>
      <c r="BM40" s="276"/>
      <c r="BN40" s="280" t="s">
        <v>485</v>
      </c>
      <c r="BO40" s="282" t="s">
        <v>41</v>
      </c>
      <c r="BP40" s="277">
        <f t="shared" si="4"/>
        <v>34968</v>
      </c>
      <c r="BQ40" s="278">
        <f t="shared" si="5"/>
        <v>134621</v>
      </c>
      <c r="BR40" s="279">
        <f t="shared" si="6"/>
        <v>-99653</v>
      </c>
      <c r="BS40" s="276"/>
    </row>
    <row r="41" spans="1:71" x14ac:dyDescent="0.2">
      <c r="A41" s="285">
        <v>37</v>
      </c>
      <c r="B41" s="281" t="s">
        <v>42</v>
      </c>
      <c r="C41" s="268">
        <v>1</v>
      </c>
      <c r="D41" s="268">
        <v>0</v>
      </c>
      <c r="E41" s="268">
        <v>5</v>
      </c>
      <c r="F41" s="268">
        <v>1</v>
      </c>
      <c r="G41" s="268">
        <v>20</v>
      </c>
      <c r="H41" s="268">
        <v>2</v>
      </c>
      <c r="I41" s="268">
        <v>3</v>
      </c>
      <c r="J41" s="268">
        <v>23</v>
      </c>
      <c r="K41" s="268">
        <v>0</v>
      </c>
      <c r="L41" s="268">
        <v>5</v>
      </c>
      <c r="M41" s="268">
        <v>1</v>
      </c>
      <c r="N41" s="268">
        <v>45</v>
      </c>
      <c r="O41" s="268">
        <v>1</v>
      </c>
      <c r="P41" s="268">
        <v>7</v>
      </c>
      <c r="Q41" s="268">
        <v>5</v>
      </c>
      <c r="R41" s="268">
        <v>5</v>
      </c>
      <c r="S41" s="268">
        <v>10</v>
      </c>
      <c r="T41" s="268">
        <v>12</v>
      </c>
      <c r="U41" s="268">
        <v>48</v>
      </c>
      <c r="V41" s="268">
        <v>4</v>
      </c>
      <c r="W41" s="268">
        <v>3</v>
      </c>
      <c r="X41" s="268">
        <v>27</v>
      </c>
      <c r="Y41" s="268">
        <v>76</v>
      </c>
      <c r="Z41" s="268">
        <v>35</v>
      </c>
      <c r="AA41" s="268">
        <v>6</v>
      </c>
      <c r="AB41" s="268">
        <v>1</v>
      </c>
      <c r="AC41" s="268">
        <v>278</v>
      </c>
      <c r="AD41" s="268">
        <v>28</v>
      </c>
      <c r="AE41" s="268">
        <v>149</v>
      </c>
      <c r="AF41" s="268">
        <v>148</v>
      </c>
      <c r="AG41" s="268">
        <v>445</v>
      </c>
      <c r="AH41" s="268">
        <v>52</v>
      </c>
      <c r="AI41" s="268">
        <v>442</v>
      </c>
      <c r="AJ41" s="268">
        <v>2690</v>
      </c>
      <c r="AK41" s="268">
        <v>36</v>
      </c>
      <c r="AL41" s="268">
        <v>246</v>
      </c>
      <c r="AM41" s="268">
        <v>3725</v>
      </c>
      <c r="AN41" s="268">
        <v>0</v>
      </c>
      <c r="AO41" s="268">
        <v>32</v>
      </c>
      <c r="AP41" s="269">
        <v>8617</v>
      </c>
      <c r="AQ41" s="268">
        <v>48709</v>
      </c>
      <c r="AR41" s="268">
        <v>145009</v>
      </c>
      <c r="AS41" s="268">
        <v>0</v>
      </c>
      <c r="AT41" s="268">
        <v>0</v>
      </c>
      <c r="AU41" s="268">
        <v>0</v>
      </c>
      <c r="AV41" s="268">
        <v>0</v>
      </c>
      <c r="AW41" s="269">
        <v>193718</v>
      </c>
      <c r="AX41" s="268">
        <v>202335</v>
      </c>
      <c r="AY41" s="269">
        <v>112303</v>
      </c>
      <c r="AZ41" s="269">
        <v>306021</v>
      </c>
      <c r="BA41" s="268">
        <v>314638</v>
      </c>
      <c r="BB41" s="269">
        <v>-73588</v>
      </c>
      <c r="BC41" s="268">
        <v>232433</v>
      </c>
      <c r="BD41" s="269">
        <v>241050</v>
      </c>
      <c r="BE41" s="270"/>
      <c r="BG41" s="285">
        <v>37</v>
      </c>
      <c r="BH41" s="282" t="s">
        <v>42</v>
      </c>
      <c r="BI41" s="272">
        <f t="shared" si="0"/>
        <v>202335</v>
      </c>
      <c r="BJ41" s="273">
        <f t="shared" si="1"/>
        <v>73588</v>
      </c>
      <c r="BK41" s="274">
        <f t="shared" si="2"/>
        <v>0.36369387402080705</v>
      </c>
      <c r="BL41" s="275">
        <f t="shared" si="3"/>
        <v>0.63630612597919289</v>
      </c>
      <c r="BM41" s="276"/>
      <c r="BN41" s="285">
        <v>37</v>
      </c>
      <c r="BO41" s="282" t="s">
        <v>42</v>
      </c>
      <c r="BP41" s="277">
        <f t="shared" si="4"/>
        <v>112303</v>
      </c>
      <c r="BQ41" s="278">
        <f t="shared" si="5"/>
        <v>73588</v>
      </c>
      <c r="BR41" s="279">
        <f t="shared" si="6"/>
        <v>38715</v>
      </c>
      <c r="BS41" s="276"/>
    </row>
    <row r="42" spans="1:71" x14ac:dyDescent="0.2">
      <c r="A42" s="286">
        <v>38</v>
      </c>
      <c r="B42" s="267" t="s">
        <v>283</v>
      </c>
      <c r="C42" s="268">
        <v>8</v>
      </c>
      <c r="D42" s="268">
        <v>2</v>
      </c>
      <c r="E42" s="268">
        <v>8</v>
      </c>
      <c r="F42" s="268">
        <v>5</v>
      </c>
      <c r="G42" s="268">
        <v>120</v>
      </c>
      <c r="H42" s="268">
        <v>15</v>
      </c>
      <c r="I42" s="268">
        <v>26</v>
      </c>
      <c r="J42" s="268">
        <v>188</v>
      </c>
      <c r="K42" s="268">
        <v>1</v>
      </c>
      <c r="L42" s="268">
        <v>13</v>
      </c>
      <c r="M42" s="268">
        <v>31</v>
      </c>
      <c r="N42" s="268">
        <v>195</v>
      </c>
      <c r="O42" s="268">
        <v>6</v>
      </c>
      <c r="P42" s="268">
        <v>35</v>
      </c>
      <c r="Q42" s="268">
        <v>30</v>
      </c>
      <c r="R42" s="268">
        <v>37</v>
      </c>
      <c r="S42" s="268">
        <v>140</v>
      </c>
      <c r="T42" s="268">
        <v>98</v>
      </c>
      <c r="U42" s="268">
        <v>486</v>
      </c>
      <c r="V42" s="268">
        <v>21</v>
      </c>
      <c r="W42" s="268">
        <v>29</v>
      </c>
      <c r="X42" s="268">
        <v>85</v>
      </c>
      <c r="Y42" s="268">
        <v>313</v>
      </c>
      <c r="Z42" s="268">
        <v>33</v>
      </c>
      <c r="AA42" s="268">
        <v>25</v>
      </c>
      <c r="AB42" s="268">
        <v>62</v>
      </c>
      <c r="AC42" s="268">
        <v>823</v>
      </c>
      <c r="AD42" s="268">
        <v>665</v>
      </c>
      <c r="AE42" s="268">
        <v>111</v>
      </c>
      <c r="AF42" s="268">
        <v>468</v>
      </c>
      <c r="AG42" s="268">
        <v>267</v>
      </c>
      <c r="AH42" s="268">
        <v>369</v>
      </c>
      <c r="AI42" s="268">
        <v>698</v>
      </c>
      <c r="AJ42" s="268">
        <v>410</v>
      </c>
      <c r="AK42" s="268">
        <v>77</v>
      </c>
      <c r="AL42" s="268">
        <v>409</v>
      </c>
      <c r="AM42" s="268">
        <v>561</v>
      </c>
      <c r="AN42" s="268">
        <v>0</v>
      </c>
      <c r="AO42" s="268">
        <v>7</v>
      </c>
      <c r="AP42" s="269">
        <v>6877</v>
      </c>
      <c r="AQ42" s="268">
        <v>0</v>
      </c>
      <c r="AR42" s="268">
        <v>0</v>
      </c>
      <c r="AS42" s="268">
        <v>0</v>
      </c>
      <c r="AT42" s="268">
        <v>0</v>
      </c>
      <c r="AU42" s="268">
        <v>0</v>
      </c>
      <c r="AV42" s="268">
        <v>0</v>
      </c>
      <c r="AW42" s="269">
        <v>0</v>
      </c>
      <c r="AX42" s="268">
        <v>6877</v>
      </c>
      <c r="AY42" s="269">
        <v>0</v>
      </c>
      <c r="AZ42" s="269">
        <v>0</v>
      </c>
      <c r="BA42" s="268">
        <v>6877</v>
      </c>
      <c r="BB42" s="269">
        <v>0</v>
      </c>
      <c r="BC42" s="268">
        <v>0</v>
      </c>
      <c r="BD42" s="269">
        <v>6877</v>
      </c>
      <c r="BE42" s="270"/>
      <c r="BG42" s="286">
        <v>38</v>
      </c>
      <c r="BH42" s="271" t="s">
        <v>283</v>
      </c>
      <c r="BI42" s="272">
        <f t="shared" si="0"/>
        <v>6877</v>
      </c>
      <c r="BJ42" s="273">
        <f t="shared" si="1"/>
        <v>0</v>
      </c>
      <c r="BK42" s="274">
        <f t="shared" si="2"/>
        <v>0</v>
      </c>
      <c r="BL42" s="275">
        <f t="shared" si="3"/>
        <v>1</v>
      </c>
      <c r="BM42" s="276"/>
      <c r="BN42" s="286">
        <v>38</v>
      </c>
      <c r="BO42" s="271" t="s">
        <v>283</v>
      </c>
      <c r="BP42" s="277">
        <f t="shared" si="4"/>
        <v>0</v>
      </c>
      <c r="BQ42" s="278">
        <f t="shared" si="5"/>
        <v>0</v>
      </c>
      <c r="BR42" s="279">
        <f t="shared" si="6"/>
        <v>0</v>
      </c>
      <c r="BS42" s="276"/>
    </row>
    <row r="43" spans="1:71" x14ac:dyDescent="0.2">
      <c r="A43" s="286">
        <v>39</v>
      </c>
      <c r="B43" s="267" t="s">
        <v>284</v>
      </c>
      <c r="C43" s="268">
        <v>32</v>
      </c>
      <c r="D43" s="268">
        <v>3</v>
      </c>
      <c r="E43" s="268">
        <v>54</v>
      </c>
      <c r="F43" s="268">
        <v>70</v>
      </c>
      <c r="G43" s="268">
        <v>876</v>
      </c>
      <c r="H43" s="268">
        <v>47</v>
      </c>
      <c r="I43" s="268">
        <v>106</v>
      </c>
      <c r="J43" s="268">
        <v>481</v>
      </c>
      <c r="K43" s="268">
        <v>7</v>
      </c>
      <c r="L43" s="268">
        <v>145</v>
      </c>
      <c r="M43" s="268">
        <v>191</v>
      </c>
      <c r="N43" s="268">
        <v>3559</v>
      </c>
      <c r="O43" s="268">
        <v>98</v>
      </c>
      <c r="P43" s="268">
        <v>289</v>
      </c>
      <c r="Q43" s="268">
        <v>339</v>
      </c>
      <c r="R43" s="268">
        <v>243</v>
      </c>
      <c r="S43" s="268">
        <v>305</v>
      </c>
      <c r="T43" s="268">
        <v>114</v>
      </c>
      <c r="U43" s="268">
        <v>1393</v>
      </c>
      <c r="V43" s="268">
        <v>50</v>
      </c>
      <c r="W43" s="268">
        <v>63</v>
      </c>
      <c r="X43" s="268">
        <v>192</v>
      </c>
      <c r="Y43" s="268">
        <v>4637</v>
      </c>
      <c r="Z43" s="268">
        <v>1462</v>
      </c>
      <c r="AA43" s="268">
        <v>218</v>
      </c>
      <c r="AB43" s="268">
        <v>406</v>
      </c>
      <c r="AC43" s="268">
        <v>2913</v>
      </c>
      <c r="AD43" s="268">
        <v>1291</v>
      </c>
      <c r="AE43" s="268">
        <v>582</v>
      </c>
      <c r="AF43" s="268">
        <v>2517</v>
      </c>
      <c r="AG43" s="268">
        <v>447</v>
      </c>
      <c r="AH43" s="268">
        <v>411</v>
      </c>
      <c r="AI43" s="268">
        <v>2046</v>
      </c>
      <c r="AJ43" s="268">
        <v>914</v>
      </c>
      <c r="AK43" s="268">
        <v>129</v>
      </c>
      <c r="AL43" s="268">
        <v>1031</v>
      </c>
      <c r="AM43" s="268">
        <v>1195</v>
      </c>
      <c r="AN43" s="268">
        <v>5</v>
      </c>
      <c r="AO43" s="268">
        <v>7</v>
      </c>
      <c r="AP43" s="269">
        <v>28868</v>
      </c>
      <c r="AQ43" s="268">
        <v>0</v>
      </c>
      <c r="AR43" s="268">
        <v>27981</v>
      </c>
      <c r="AS43" s="268">
        <v>0</v>
      </c>
      <c r="AT43" s="268">
        <v>0</v>
      </c>
      <c r="AU43" s="268">
        <v>0</v>
      </c>
      <c r="AV43" s="268">
        <v>0</v>
      </c>
      <c r="AW43" s="269">
        <v>27981</v>
      </c>
      <c r="AX43" s="268">
        <v>56849</v>
      </c>
      <c r="AY43" s="269">
        <v>55</v>
      </c>
      <c r="AZ43" s="269">
        <v>28036</v>
      </c>
      <c r="BA43" s="268">
        <v>56904</v>
      </c>
      <c r="BB43" s="269">
        <v>-32111</v>
      </c>
      <c r="BC43" s="268">
        <v>-4075</v>
      </c>
      <c r="BD43" s="269">
        <v>24793</v>
      </c>
      <c r="BE43" s="270"/>
      <c r="BG43" s="286">
        <v>39</v>
      </c>
      <c r="BH43" s="271" t="s">
        <v>284</v>
      </c>
      <c r="BI43" s="272">
        <f t="shared" si="0"/>
        <v>56849</v>
      </c>
      <c r="BJ43" s="273">
        <f t="shared" si="1"/>
        <v>32111</v>
      </c>
      <c r="BK43" s="274">
        <f t="shared" si="2"/>
        <v>0.5648472268641489</v>
      </c>
      <c r="BL43" s="275">
        <f t="shared" si="3"/>
        <v>0.4351527731358511</v>
      </c>
      <c r="BM43" s="276"/>
      <c r="BN43" s="286">
        <v>39</v>
      </c>
      <c r="BO43" s="271" t="s">
        <v>284</v>
      </c>
      <c r="BP43" s="277">
        <f t="shared" si="4"/>
        <v>55</v>
      </c>
      <c r="BQ43" s="278">
        <f t="shared" si="5"/>
        <v>32111</v>
      </c>
      <c r="BR43" s="279">
        <f t="shared" si="6"/>
        <v>-32056</v>
      </c>
      <c r="BS43" s="276"/>
    </row>
    <row r="44" spans="1:71" x14ac:dyDescent="0.2">
      <c r="A44" s="287">
        <v>40</v>
      </c>
      <c r="B44" s="288" t="s">
        <v>43</v>
      </c>
      <c r="C44" s="289">
        <v>4383</v>
      </c>
      <c r="D44" s="289">
        <v>203</v>
      </c>
      <c r="E44" s="289">
        <v>2463</v>
      </c>
      <c r="F44" s="289">
        <v>1550</v>
      </c>
      <c r="G44" s="289">
        <v>84812</v>
      </c>
      <c r="H44" s="289">
        <v>7610</v>
      </c>
      <c r="I44" s="289">
        <v>23276</v>
      </c>
      <c r="J44" s="289">
        <v>178088</v>
      </c>
      <c r="K44" s="289">
        <v>12558</v>
      </c>
      <c r="L44" s="289">
        <v>33157</v>
      </c>
      <c r="M44" s="289">
        <v>10779</v>
      </c>
      <c r="N44" s="289">
        <v>725164</v>
      </c>
      <c r="O44" s="289">
        <v>14153</v>
      </c>
      <c r="P44" s="289">
        <v>38726</v>
      </c>
      <c r="Q44" s="289">
        <v>23014</v>
      </c>
      <c r="R44" s="289">
        <v>19302</v>
      </c>
      <c r="S44" s="289">
        <v>54597</v>
      </c>
      <c r="T44" s="289">
        <v>48415</v>
      </c>
      <c r="U44" s="289">
        <v>276932</v>
      </c>
      <c r="V44" s="289">
        <v>14870</v>
      </c>
      <c r="W44" s="289">
        <v>24810</v>
      </c>
      <c r="X44" s="289">
        <v>32246</v>
      </c>
      <c r="Y44" s="289">
        <v>160325</v>
      </c>
      <c r="Z44" s="289">
        <v>349945</v>
      </c>
      <c r="AA44" s="289">
        <v>10832</v>
      </c>
      <c r="AB44" s="289">
        <v>5262</v>
      </c>
      <c r="AC44" s="289">
        <v>87305</v>
      </c>
      <c r="AD44" s="289">
        <v>49033</v>
      </c>
      <c r="AE44" s="289">
        <v>45035</v>
      </c>
      <c r="AF44" s="289">
        <v>63999</v>
      </c>
      <c r="AG44" s="289">
        <v>42250</v>
      </c>
      <c r="AH44" s="289">
        <v>30707</v>
      </c>
      <c r="AI44" s="289">
        <v>39975</v>
      </c>
      <c r="AJ44" s="289">
        <v>93419</v>
      </c>
      <c r="AK44" s="289">
        <v>5308</v>
      </c>
      <c r="AL44" s="289">
        <v>84964</v>
      </c>
      <c r="AM44" s="289">
        <v>108453</v>
      </c>
      <c r="AN44" s="289">
        <v>6877</v>
      </c>
      <c r="AO44" s="289">
        <v>16945</v>
      </c>
      <c r="AP44" s="290">
        <v>2831742</v>
      </c>
      <c r="AQ44" s="289">
        <v>72686</v>
      </c>
      <c r="AR44" s="289">
        <v>1277720</v>
      </c>
      <c r="AS44" s="289">
        <v>254463</v>
      </c>
      <c r="AT44" s="289">
        <v>394178</v>
      </c>
      <c r="AU44" s="289">
        <v>75325</v>
      </c>
      <c r="AV44" s="289">
        <v>9067</v>
      </c>
      <c r="AW44" s="290">
        <v>2083439</v>
      </c>
      <c r="AX44" s="289">
        <v>4915181</v>
      </c>
      <c r="AY44" s="290">
        <v>2768911</v>
      </c>
      <c r="AZ44" s="290">
        <v>4852350</v>
      </c>
      <c r="BA44" s="289">
        <v>7684092</v>
      </c>
      <c r="BB44" s="290">
        <v>-2447013</v>
      </c>
      <c r="BC44" s="289">
        <v>2405337</v>
      </c>
      <c r="BD44" s="290">
        <v>5237079</v>
      </c>
      <c r="BE44" s="270"/>
      <c r="BG44" s="287">
        <v>40</v>
      </c>
      <c r="BH44" s="291" t="s">
        <v>43</v>
      </c>
      <c r="BI44" s="292">
        <f t="shared" si="0"/>
        <v>4915181</v>
      </c>
      <c r="BJ44" s="293">
        <f t="shared" si="1"/>
        <v>2447013</v>
      </c>
      <c r="BK44" s="294">
        <f t="shared" si="2"/>
        <v>0.49784799379717654</v>
      </c>
      <c r="BL44" s="295">
        <f t="shared" si="3"/>
        <v>0.50215200620282352</v>
      </c>
      <c r="BM44" s="276"/>
      <c r="BN44" s="287">
        <v>40</v>
      </c>
      <c r="BO44" s="291" t="s">
        <v>43</v>
      </c>
      <c r="BP44" s="296">
        <f t="shared" si="4"/>
        <v>2768911</v>
      </c>
      <c r="BQ44" s="297">
        <f t="shared" si="5"/>
        <v>2447013</v>
      </c>
      <c r="BR44" s="298">
        <f t="shared" si="6"/>
        <v>321898</v>
      </c>
    </row>
    <row r="45" spans="1:71" x14ac:dyDescent="0.2">
      <c r="A45" s="299">
        <v>41</v>
      </c>
      <c r="B45" s="300" t="s">
        <v>52</v>
      </c>
      <c r="C45" s="301">
        <v>28</v>
      </c>
      <c r="D45" s="301">
        <v>5</v>
      </c>
      <c r="E45" s="301">
        <v>152</v>
      </c>
      <c r="F45" s="301">
        <v>305</v>
      </c>
      <c r="G45" s="301">
        <v>1297</v>
      </c>
      <c r="H45" s="301">
        <v>149</v>
      </c>
      <c r="I45" s="301">
        <v>713</v>
      </c>
      <c r="J45" s="301">
        <v>3333</v>
      </c>
      <c r="K45" s="301">
        <v>173</v>
      </c>
      <c r="L45" s="301">
        <v>917</v>
      </c>
      <c r="M45" s="301">
        <v>352</v>
      </c>
      <c r="N45" s="301">
        <v>9413</v>
      </c>
      <c r="O45" s="301">
        <v>116</v>
      </c>
      <c r="P45" s="301">
        <v>1027</v>
      </c>
      <c r="Q45" s="301">
        <v>624</v>
      </c>
      <c r="R45" s="301">
        <v>431</v>
      </c>
      <c r="S45" s="301">
        <v>1460</v>
      </c>
      <c r="T45" s="301">
        <v>872</v>
      </c>
      <c r="U45" s="301">
        <v>6381</v>
      </c>
      <c r="V45" s="301">
        <v>405</v>
      </c>
      <c r="W45" s="301">
        <v>226</v>
      </c>
      <c r="X45" s="301">
        <v>1126</v>
      </c>
      <c r="Y45" s="301">
        <v>6362</v>
      </c>
      <c r="Z45" s="301">
        <v>4565</v>
      </c>
      <c r="AA45" s="301">
        <v>302</v>
      </c>
      <c r="AB45" s="301">
        <v>422</v>
      </c>
      <c r="AC45" s="301">
        <v>7420</v>
      </c>
      <c r="AD45" s="301">
        <v>4626</v>
      </c>
      <c r="AE45" s="301">
        <v>1102</v>
      </c>
      <c r="AF45" s="301">
        <v>3967</v>
      </c>
      <c r="AG45" s="301">
        <v>1236</v>
      </c>
      <c r="AH45" s="301">
        <v>1133</v>
      </c>
      <c r="AI45" s="301">
        <v>1406</v>
      </c>
      <c r="AJ45" s="301">
        <v>1722</v>
      </c>
      <c r="AK45" s="301">
        <v>480</v>
      </c>
      <c r="AL45" s="301">
        <v>3273</v>
      </c>
      <c r="AM45" s="301">
        <v>5089</v>
      </c>
      <c r="AN45" s="301">
        <v>0</v>
      </c>
      <c r="AO45" s="301">
        <v>76</v>
      </c>
      <c r="AP45" s="302">
        <v>72686</v>
      </c>
      <c r="AQ45" s="268"/>
      <c r="AR45" s="268"/>
      <c r="AS45" s="268"/>
      <c r="AT45" s="268"/>
      <c r="AU45" s="268"/>
      <c r="AV45" s="268"/>
      <c r="AW45" s="268"/>
      <c r="AX45" s="268"/>
      <c r="AY45" s="268"/>
      <c r="AZ45" s="268"/>
      <c r="BA45" s="268"/>
      <c r="BB45" s="268"/>
      <c r="BC45" s="268"/>
      <c r="BD45" s="268"/>
      <c r="BE45" s="270"/>
      <c r="BG45" s="56" t="s">
        <v>486</v>
      </c>
      <c r="BI45" s="273"/>
      <c r="BJ45" s="273"/>
      <c r="BN45" s="56" t="s">
        <v>486</v>
      </c>
    </row>
    <row r="46" spans="1:71" x14ac:dyDescent="0.2">
      <c r="A46" s="285">
        <v>42</v>
      </c>
      <c r="B46" s="281" t="s">
        <v>53</v>
      </c>
      <c r="C46" s="268">
        <v>963</v>
      </c>
      <c r="D46" s="268">
        <v>158</v>
      </c>
      <c r="E46" s="268">
        <v>975</v>
      </c>
      <c r="F46" s="268">
        <v>1421</v>
      </c>
      <c r="G46" s="268">
        <v>17819</v>
      </c>
      <c r="H46" s="268">
        <v>3081</v>
      </c>
      <c r="I46" s="268">
        <v>5575</v>
      </c>
      <c r="J46" s="268">
        <v>24910</v>
      </c>
      <c r="K46" s="268">
        <v>598</v>
      </c>
      <c r="L46" s="268">
        <v>11795</v>
      </c>
      <c r="M46" s="268">
        <v>4439</v>
      </c>
      <c r="N46" s="268">
        <v>55739</v>
      </c>
      <c r="O46" s="268">
        <v>1836</v>
      </c>
      <c r="P46" s="268">
        <v>19742</v>
      </c>
      <c r="Q46" s="268">
        <v>7836</v>
      </c>
      <c r="R46" s="268">
        <v>7619</v>
      </c>
      <c r="S46" s="268">
        <v>19214</v>
      </c>
      <c r="T46" s="268">
        <v>14943</v>
      </c>
      <c r="U46" s="268">
        <v>83658</v>
      </c>
      <c r="V46" s="268">
        <v>3852</v>
      </c>
      <c r="W46" s="268">
        <v>3974</v>
      </c>
      <c r="X46" s="268">
        <v>14707</v>
      </c>
      <c r="Y46" s="268">
        <v>102598</v>
      </c>
      <c r="Z46" s="268">
        <v>36202</v>
      </c>
      <c r="AA46" s="268">
        <v>3020</v>
      </c>
      <c r="AB46" s="268">
        <v>8126</v>
      </c>
      <c r="AC46" s="268">
        <v>133816</v>
      </c>
      <c r="AD46" s="268">
        <v>47171</v>
      </c>
      <c r="AE46" s="268">
        <v>16351</v>
      </c>
      <c r="AF46" s="268">
        <v>74270</v>
      </c>
      <c r="AG46" s="268">
        <v>14182</v>
      </c>
      <c r="AH46" s="268">
        <v>37844</v>
      </c>
      <c r="AI46" s="268">
        <v>72728</v>
      </c>
      <c r="AJ46" s="268">
        <v>93290</v>
      </c>
      <c r="AK46" s="268">
        <v>6333</v>
      </c>
      <c r="AL46" s="268">
        <v>75426</v>
      </c>
      <c r="AM46" s="268">
        <v>65720</v>
      </c>
      <c r="AN46" s="268">
        <v>0</v>
      </c>
      <c r="AO46" s="268">
        <v>230</v>
      </c>
      <c r="AP46" s="269">
        <v>1092161</v>
      </c>
      <c r="AQ46" s="268"/>
      <c r="AR46" s="268"/>
      <c r="AS46" s="268"/>
      <c r="AT46" s="268"/>
      <c r="AU46" s="268"/>
      <c r="AV46" s="268"/>
      <c r="AW46" s="268"/>
      <c r="AX46" s="268"/>
      <c r="AY46" s="268"/>
      <c r="AZ46" s="268"/>
      <c r="BA46" s="268"/>
      <c r="BB46" s="268"/>
      <c r="BC46" s="268"/>
      <c r="BD46" s="268"/>
      <c r="BE46" s="270"/>
      <c r="BI46" s="273"/>
      <c r="BJ46" s="273"/>
    </row>
    <row r="47" spans="1:71" x14ac:dyDescent="0.2">
      <c r="A47" s="285">
        <v>43</v>
      </c>
      <c r="B47" s="281" t="s">
        <v>54</v>
      </c>
      <c r="C47" s="268">
        <v>1620</v>
      </c>
      <c r="D47" s="268">
        <v>245</v>
      </c>
      <c r="E47" s="268">
        <v>805</v>
      </c>
      <c r="F47" s="268">
        <v>185</v>
      </c>
      <c r="G47" s="268">
        <v>10708</v>
      </c>
      <c r="H47" s="268">
        <v>-243</v>
      </c>
      <c r="I47" s="268">
        <v>2194</v>
      </c>
      <c r="J47" s="268">
        <v>15768</v>
      </c>
      <c r="K47" s="268">
        <v>495</v>
      </c>
      <c r="L47" s="268">
        <v>196</v>
      </c>
      <c r="M47" s="268">
        <v>1987</v>
      </c>
      <c r="N47" s="268">
        <v>106118</v>
      </c>
      <c r="O47" s="268">
        <v>1570</v>
      </c>
      <c r="P47" s="268">
        <v>2061</v>
      </c>
      <c r="Q47" s="268">
        <v>4287</v>
      </c>
      <c r="R47" s="268">
        <v>3962</v>
      </c>
      <c r="S47" s="268">
        <v>2286</v>
      </c>
      <c r="T47" s="268">
        <v>-3200</v>
      </c>
      <c r="U47" s="268">
        <v>-9267</v>
      </c>
      <c r="V47" s="268">
        <v>-1097</v>
      </c>
      <c r="W47" s="268">
        <v>395</v>
      </c>
      <c r="X47" s="268">
        <v>2346</v>
      </c>
      <c r="Y47" s="268">
        <v>7918</v>
      </c>
      <c r="Z47" s="268">
        <v>22343</v>
      </c>
      <c r="AA47" s="268">
        <v>2794</v>
      </c>
      <c r="AB47" s="268">
        <v>588</v>
      </c>
      <c r="AC47" s="268">
        <v>43003</v>
      </c>
      <c r="AD47" s="268">
        <v>37603</v>
      </c>
      <c r="AE47" s="268">
        <v>116189</v>
      </c>
      <c r="AF47" s="268">
        <v>14634</v>
      </c>
      <c r="AG47" s="268">
        <v>16079</v>
      </c>
      <c r="AH47" s="268">
        <v>0</v>
      </c>
      <c r="AI47" s="268">
        <v>2914</v>
      </c>
      <c r="AJ47" s="268">
        <v>7970</v>
      </c>
      <c r="AK47" s="268">
        <v>-83</v>
      </c>
      <c r="AL47" s="268">
        <v>19625</v>
      </c>
      <c r="AM47" s="268">
        <v>24072</v>
      </c>
      <c r="AN47" s="268">
        <v>0</v>
      </c>
      <c r="AO47" s="268">
        <v>6425</v>
      </c>
      <c r="AP47" s="269">
        <v>465495</v>
      </c>
      <c r="AQ47" s="268"/>
      <c r="AR47" s="268"/>
      <c r="AS47" s="268"/>
      <c r="AT47" s="268"/>
      <c r="AU47" s="268"/>
      <c r="AV47" s="268"/>
      <c r="AW47" s="268"/>
      <c r="AX47" s="268"/>
      <c r="AY47" s="268"/>
      <c r="AZ47" s="268"/>
      <c r="BA47" s="268"/>
      <c r="BB47" s="268"/>
      <c r="BC47" s="268"/>
      <c r="BD47" s="268"/>
      <c r="BE47" s="270"/>
      <c r="BI47" s="273"/>
      <c r="BJ47" s="273"/>
    </row>
    <row r="48" spans="1:71" x14ac:dyDescent="0.2">
      <c r="A48" s="285">
        <v>44</v>
      </c>
      <c r="B48" s="281" t="s">
        <v>55</v>
      </c>
      <c r="C48" s="268">
        <v>1285</v>
      </c>
      <c r="D48" s="268">
        <v>38</v>
      </c>
      <c r="E48" s="268">
        <v>763</v>
      </c>
      <c r="F48" s="268">
        <v>447</v>
      </c>
      <c r="G48" s="268">
        <v>7032</v>
      </c>
      <c r="H48" s="268">
        <v>1427</v>
      </c>
      <c r="I48" s="268">
        <v>1766</v>
      </c>
      <c r="J48" s="268">
        <v>33351</v>
      </c>
      <c r="K48" s="268">
        <v>1678</v>
      </c>
      <c r="L48" s="268">
        <v>5049</v>
      </c>
      <c r="M48" s="268">
        <v>2390</v>
      </c>
      <c r="N48" s="268">
        <v>53224</v>
      </c>
      <c r="O48" s="268">
        <v>550</v>
      </c>
      <c r="P48" s="268">
        <v>5765</v>
      </c>
      <c r="Q48" s="268">
        <v>4238</v>
      </c>
      <c r="R48" s="268">
        <v>3640</v>
      </c>
      <c r="S48" s="268">
        <v>13234</v>
      </c>
      <c r="T48" s="268">
        <v>14245</v>
      </c>
      <c r="U48" s="268">
        <v>66494</v>
      </c>
      <c r="V48" s="268">
        <v>4235</v>
      </c>
      <c r="W48" s="268">
        <v>2171</v>
      </c>
      <c r="X48" s="268">
        <v>5422</v>
      </c>
      <c r="Y48" s="268">
        <v>10919</v>
      </c>
      <c r="Z48" s="268">
        <v>86704</v>
      </c>
      <c r="AA48" s="268">
        <v>4638</v>
      </c>
      <c r="AB48" s="268">
        <v>1301</v>
      </c>
      <c r="AC48" s="268">
        <v>29919</v>
      </c>
      <c r="AD48" s="268">
        <v>11097</v>
      </c>
      <c r="AE48" s="268">
        <v>98267</v>
      </c>
      <c r="AF48" s="268">
        <v>23850</v>
      </c>
      <c r="AG48" s="268">
        <v>13332</v>
      </c>
      <c r="AH48" s="268">
        <v>37480</v>
      </c>
      <c r="AI48" s="268">
        <v>23521</v>
      </c>
      <c r="AJ48" s="268">
        <v>13753</v>
      </c>
      <c r="AK48" s="268">
        <v>795</v>
      </c>
      <c r="AL48" s="268">
        <v>26432</v>
      </c>
      <c r="AM48" s="268">
        <v>23256</v>
      </c>
      <c r="AN48" s="268">
        <v>0</v>
      </c>
      <c r="AO48" s="268">
        <v>891</v>
      </c>
      <c r="AP48" s="269">
        <v>634599</v>
      </c>
      <c r="AQ48" s="268"/>
      <c r="AR48" s="268"/>
      <c r="AS48" s="268"/>
      <c r="AT48" s="268"/>
      <c r="AU48" s="268"/>
      <c r="AV48" s="268"/>
      <c r="AW48" s="268"/>
      <c r="AX48" s="268"/>
      <c r="AY48" s="268"/>
      <c r="AZ48" s="268"/>
      <c r="BA48" s="268"/>
      <c r="BB48" s="268"/>
      <c r="BC48" s="268"/>
      <c r="BD48" s="268"/>
      <c r="BE48" s="270"/>
      <c r="BI48" s="273"/>
      <c r="BJ48" s="273"/>
    </row>
    <row r="49" spans="1:57" x14ac:dyDescent="0.2">
      <c r="A49" s="285">
        <v>45</v>
      </c>
      <c r="B49" s="281" t="s">
        <v>56</v>
      </c>
      <c r="C49" s="268">
        <v>320</v>
      </c>
      <c r="D49" s="268">
        <v>15</v>
      </c>
      <c r="E49" s="268">
        <v>283</v>
      </c>
      <c r="F49" s="268">
        <v>295</v>
      </c>
      <c r="G49" s="268">
        <v>9340</v>
      </c>
      <c r="H49" s="268">
        <v>556</v>
      </c>
      <c r="I49" s="268">
        <v>826</v>
      </c>
      <c r="J49" s="268">
        <v>5098</v>
      </c>
      <c r="K49" s="268">
        <v>2438</v>
      </c>
      <c r="L49" s="268">
        <v>1831</v>
      </c>
      <c r="M49" s="268">
        <v>637</v>
      </c>
      <c r="N49" s="268">
        <v>16967</v>
      </c>
      <c r="O49" s="268">
        <v>134</v>
      </c>
      <c r="P49" s="268">
        <v>1912</v>
      </c>
      <c r="Q49" s="268">
        <v>261</v>
      </c>
      <c r="R49" s="268">
        <v>345</v>
      </c>
      <c r="S49" s="268">
        <v>1445</v>
      </c>
      <c r="T49" s="268">
        <v>599</v>
      </c>
      <c r="U49" s="268">
        <v>1688</v>
      </c>
      <c r="V49" s="268">
        <v>267</v>
      </c>
      <c r="W49" s="268">
        <v>254</v>
      </c>
      <c r="X49" s="268">
        <v>1571</v>
      </c>
      <c r="Y49" s="268">
        <v>10978</v>
      </c>
      <c r="Z49" s="268">
        <v>13270</v>
      </c>
      <c r="AA49" s="268">
        <v>984</v>
      </c>
      <c r="AB49" s="268">
        <v>314</v>
      </c>
      <c r="AC49" s="268">
        <v>13697</v>
      </c>
      <c r="AD49" s="268">
        <v>3095</v>
      </c>
      <c r="AE49" s="268">
        <v>14425</v>
      </c>
      <c r="AF49" s="268">
        <v>13466</v>
      </c>
      <c r="AG49" s="268">
        <v>2861</v>
      </c>
      <c r="AH49" s="268">
        <v>171</v>
      </c>
      <c r="AI49" s="268">
        <v>1799</v>
      </c>
      <c r="AJ49" s="268">
        <v>3163</v>
      </c>
      <c r="AK49" s="268">
        <v>447</v>
      </c>
      <c r="AL49" s="268">
        <v>10369</v>
      </c>
      <c r="AM49" s="268">
        <v>14460</v>
      </c>
      <c r="AN49" s="268">
        <v>0</v>
      </c>
      <c r="AO49" s="268">
        <v>318</v>
      </c>
      <c r="AP49" s="269">
        <v>150899</v>
      </c>
      <c r="AQ49" s="268"/>
      <c r="AR49" s="268"/>
      <c r="AS49" s="268"/>
      <c r="AT49" s="268"/>
      <c r="AU49" s="268"/>
      <c r="AV49" s="268"/>
      <c r="AW49" s="268"/>
      <c r="AX49" s="268"/>
      <c r="AY49" s="268"/>
      <c r="AZ49" s="268"/>
      <c r="BA49" s="268"/>
      <c r="BB49" s="268"/>
      <c r="BC49" s="268"/>
      <c r="BD49" s="268"/>
      <c r="BE49" s="270"/>
    </row>
    <row r="50" spans="1:57" x14ac:dyDescent="0.2">
      <c r="A50" s="285">
        <v>46</v>
      </c>
      <c r="B50" s="281" t="s">
        <v>205</v>
      </c>
      <c r="C50" s="268">
        <v>-559</v>
      </c>
      <c r="D50" s="268">
        <v>-25</v>
      </c>
      <c r="E50" s="268">
        <v>-5</v>
      </c>
      <c r="F50" s="268">
        <v>0</v>
      </c>
      <c r="G50" s="268">
        <v>-474</v>
      </c>
      <c r="H50" s="268">
        <v>0</v>
      </c>
      <c r="I50" s="268">
        <v>0</v>
      </c>
      <c r="J50" s="268">
        <v>-1</v>
      </c>
      <c r="K50" s="268">
        <v>-39</v>
      </c>
      <c r="L50" s="268">
        <v>0</v>
      </c>
      <c r="M50" s="268">
        <v>0</v>
      </c>
      <c r="N50" s="268">
        <v>-2</v>
      </c>
      <c r="O50" s="268">
        <v>0</v>
      </c>
      <c r="P50" s="268">
        <v>-1</v>
      </c>
      <c r="Q50" s="268">
        <v>0</v>
      </c>
      <c r="R50" s="268">
        <v>0</v>
      </c>
      <c r="S50" s="268">
        <v>0</v>
      </c>
      <c r="T50" s="268">
        <v>-1</v>
      </c>
      <c r="U50" s="268">
        <v>-1</v>
      </c>
      <c r="V50" s="268">
        <v>0</v>
      </c>
      <c r="W50" s="268">
        <v>0</v>
      </c>
      <c r="X50" s="268">
        <v>0</v>
      </c>
      <c r="Y50" s="268">
        <v>-1264</v>
      </c>
      <c r="Z50" s="268">
        <v>-254</v>
      </c>
      <c r="AA50" s="268">
        <v>-1048</v>
      </c>
      <c r="AB50" s="268">
        <v>0</v>
      </c>
      <c r="AC50" s="268">
        <v>-159</v>
      </c>
      <c r="AD50" s="268">
        <v>-2266</v>
      </c>
      <c r="AE50" s="268">
        <v>-77</v>
      </c>
      <c r="AF50" s="268">
        <v>-691</v>
      </c>
      <c r="AG50" s="268">
        <v>0</v>
      </c>
      <c r="AH50" s="268">
        <v>0</v>
      </c>
      <c r="AI50" s="268">
        <v>-433</v>
      </c>
      <c r="AJ50" s="268">
        <v>-2874</v>
      </c>
      <c r="AK50" s="268">
        <v>-228</v>
      </c>
      <c r="AL50" s="268">
        <v>-9</v>
      </c>
      <c r="AM50" s="268">
        <v>0</v>
      </c>
      <c r="AN50" s="268">
        <v>0</v>
      </c>
      <c r="AO50" s="268">
        <v>-92</v>
      </c>
      <c r="AP50" s="269">
        <v>-10503</v>
      </c>
      <c r="AQ50" s="268"/>
      <c r="AR50" s="268"/>
      <c r="AS50" s="268"/>
      <c r="AT50" s="268"/>
      <c r="AU50" s="268"/>
      <c r="AV50" s="268"/>
      <c r="AW50" s="268"/>
      <c r="AX50" s="268"/>
      <c r="AY50" s="268"/>
      <c r="AZ50" s="268"/>
      <c r="BA50" s="268"/>
      <c r="BB50" s="268"/>
      <c r="BC50" s="268"/>
      <c r="BD50" s="268"/>
      <c r="BE50" s="270"/>
    </row>
    <row r="51" spans="1:57" x14ac:dyDescent="0.2">
      <c r="A51" s="287">
        <v>47</v>
      </c>
      <c r="B51" s="288" t="s">
        <v>58</v>
      </c>
      <c r="C51" s="289">
        <v>3657</v>
      </c>
      <c r="D51" s="289">
        <v>436</v>
      </c>
      <c r="E51" s="289">
        <v>2973</v>
      </c>
      <c r="F51" s="289">
        <v>2653</v>
      </c>
      <c r="G51" s="289">
        <v>45722</v>
      </c>
      <c r="H51" s="289">
        <v>4970</v>
      </c>
      <c r="I51" s="289">
        <v>11074</v>
      </c>
      <c r="J51" s="289">
        <v>82459</v>
      </c>
      <c r="K51" s="289">
        <v>5343</v>
      </c>
      <c r="L51" s="289">
        <v>19788</v>
      </c>
      <c r="M51" s="289">
        <v>9805</v>
      </c>
      <c r="N51" s="289">
        <v>241459</v>
      </c>
      <c r="O51" s="289">
        <v>4206</v>
      </c>
      <c r="P51" s="289">
        <v>30506</v>
      </c>
      <c r="Q51" s="289">
        <v>17246</v>
      </c>
      <c r="R51" s="289">
        <v>15997</v>
      </c>
      <c r="S51" s="289">
        <v>37639</v>
      </c>
      <c r="T51" s="289">
        <v>27458</v>
      </c>
      <c r="U51" s="289">
        <v>148953</v>
      </c>
      <c r="V51" s="289">
        <v>7662</v>
      </c>
      <c r="W51" s="289">
        <v>7020</v>
      </c>
      <c r="X51" s="289">
        <v>25172</v>
      </c>
      <c r="Y51" s="289">
        <v>137511</v>
      </c>
      <c r="Z51" s="289">
        <v>162830</v>
      </c>
      <c r="AA51" s="289">
        <v>10690</v>
      </c>
      <c r="AB51" s="289">
        <v>10751</v>
      </c>
      <c r="AC51" s="289">
        <v>227696</v>
      </c>
      <c r="AD51" s="289">
        <v>101326</v>
      </c>
      <c r="AE51" s="289">
        <v>246257</v>
      </c>
      <c r="AF51" s="289">
        <v>129496</v>
      </c>
      <c r="AG51" s="289">
        <v>47690</v>
      </c>
      <c r="AH51" s="289">
        <v>76628</v>
      </c>
      <c r="AI51" s="289">
        <v>101935</v>
      </c>
      <c r="AJ51" s="289">
        <v>117024</v>
      </c>
      <c r="AK51" s="289">
        <v>7744</v>
      </c>
      <c r="AL51" s="289">
        <v>135116</v>
      </c>
      <c r="AM51" s="289">
        <v>132597</v>
      </c>
      <c r="AN51" s="289">
        <v>0</v>
      </c>
      <c r="AO51" s="289">
        <v>7848</v>
      </c>
      <c r="AP51" s="290">
        <v>2405337</v>
      </c>
      <c r="AQ51" s="268"/>
      <c r="AR51" s="268"/>
      <c r="AS51" s="268"/>
      <c r="AT51" s="268"/>
      <c r="AU51" s="268"/>
      <c r="AV51" s="268"/>
      <c r="AW51" s="268"/>
      <c r="AX51" s="268"/>
      <c r="AY51" s="268"/>
      <c r="AZ51" s="268"/>
      <c r="BA51" s="268"/>
      <c r="BB51" s="268"/>
      <c r="BC51" s="268"/>
      <c r="BD51" s="268"/>
      <c r="BE51" s="270"/>
    </row>
    <row r="52" spans="1:57" x14ac:dyDescent="0.2">
      <c r="A52" s="303">
        <v>48</v>
      </c>
      <c r="B52" s="304" t="s">
        <v>440</v>
      </c>
      <c r="C52" s="305">
        <v>8040</v>
      </c>
      <c r="D52" s="305">
        <v>639</v>
      </c>
      <c r="E52" s="305">
        <v>5436</v>
      </c>
      <c r="F52" s="305">
        <v>4203</v>
      </c>
      <c r="G52" s="305">
        <v>130534</v>
      </c>
      <c r="H52" s="305">
        <v>12580</v>
      </c>
      <c r="I52" s="305">
        <v>34350</v>
      </c>
      <c r="J52" s="305">
        <v>260547</v>
      </c>
      <c r="K52" s="305">
        <v>17901</v>
      </c>
      <c r="L52" s="305">
        <v>52945</v>
      </c>
      <c r="M52" s="305">
        <v>20584</v>
      </c>
      <c r="N52" s="305">
        <v>966623</v>
      </c>
      <c r="O52" s="305">
        <v>18359</v>
      </c>
      <c r="P52" s="305">
        <v>69232</v>
      </c>
      <c r="Q52" s="305">
        <v>40260</v>
      </c>
      <c r="R52" s="305">
        <v>35299</v>
      </c>
      <c r="S52" s="305">
        <v>92236</v>
      </c>
      <c r="T52" s="305">
        <v>75873</v>
      </c>
      <c r="U52" s="305">
        <v>425885</v>
      </c>
      <c r="V52" s="305">
        <v>22532</v>
      </c>
      <c r="W52" s="305">
        <v>31830</v>
      </c>
      <c r="X52" s="305">
        <v>57418</v>
      </c>
      <c r="Y52" s="305">
        <v>297836</v>
      </c>
      <c r="Z52" s="305">
        <v>512775</v>
      </c>
      <c r="AA52" s="305">
        <v>21522</v>
      </c>
      <c r="AB52" s="305">
        <v>16013</v>
      </c>
      <c r="AC52" s="305">
        <v>315001</v>
      </c>
      <c r="AD52" s="305">
        <v>150359</v>
      </c>
      <c r="AE52" s="305">
        <v>291292</v>
      </c>
      <c r="AF52" s="305">
        <v>193495</v>
      </c>
      <c r="AG52" s="305">
        <v>89940</v>
      </c>
      <c r="AH52" s="305">
        <v>107335</v>
      </c>
      <c r="AI52" s="305">
        <v>141910</v>
      </c>
      <c r="AJ52" s="305">
        <v>210443</v>
      </c>
      <c r="AK52" s="305">
        <v>13052</v>
      </c>
      <c r="AL52" s="305">
        <v>220080</v>
      </c>
      <c r="AM52" s="305">
        <v>241050</v>
      </c>
      <c r="AN52" s="305">
        <v>6877</v>
      </c>
      <c r="AO52" s="305">
        <v>24793</v>
      </c>
      <c r="AP52" s="306">
        <v>5237079</v>
      </c>
      <c r="AQ52" s="268"/>
      <c r="AR52" s="268"/>
      <c r="AS52" s="268"/>
      <c r="AT52" s="268"/>
      <c r="AU52" s="268"/>
      <c r="AV52" s="268"/>
      <c r="AW52" s="268"/>
      <c r="AX52" s="268"/>
      <c r="AY52" s="268"/>
      <c r="AZ52" s="268"/>
      <c r="BA52" s="268"/>
      <c r="BB52" s="268"/>
      <c r="BC52" s="268"/>
      <c r="BD52" s="268"/>
      <c r="BE52" s="270"/>
    </row>
    <row r="53" spans="1:57" x14ac:dyDescent="0.2">
      <c r="A53" s="56" t="s">
        <v>486</v>
      </c>
    </row>
    <row r="56" spans="1:57" x14ac:dyDescent="0.2">
      <c r="E56" s="441"/>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09" customWidth="1"/>
    <col min="2" max="2" width="21" style="309" customWidth="1"/>
    <col min="3" max="53" width="9" style="309"/>
    <col min="54" max="54" width="10.36328125" style="309" customWidth="1"/>
    <col min="55" max="256" width="9" style="309"/>
    <col min="257" max="257" width="3" style="309" customWidth="1"/>
    <col min="258" max="258" width="21" style="309" customWidth="1"/>
    <col min="259" max="309" width="9" style="309"/>
    <col min="310" max="310" width="10.36328125" style="309" customWidth="1"/>
    <col min="311" max="512" width="9" style="309"/>
    <col min="513" max="513" width="3" style="309" customWidth="1"/>
    <col min="514" max="514" width="21" style="309" customWidth="1"/>
    <col min="515" max="565" width="9" style="309"/>
    <col min="566" max="566" width="10.36328125" style="309" customWidth="1"/>
    <col min="567" max="768" width="9" style="309"/>
    <col min="769" max="769" width="3" style="309" customWidth="1"/>
    <col min="770" max="770" width="21" style="309" customWidth="1"/>
    <col min="771" max="821" width="9" style="309"/>
    <col min="822" max="822" width="10.36328125" style="309" customWidth="1"/>
    <col min="823" max="1024" width="9" style="309"/>
    <col min="1025" max="1025" width="3" style="309" customWidth="1"/>
    <col min="1026" max="1026" width="21" style="309" customWidth="1"/>
    <col min="1027" max="1077" width="9" style="309"/>
    <col min="1078" max="1078" width="10.36328125" style="309" customWidth="1"/>
    <col min="1079" max="1280" width="9" style="309"/>
    <col min="1281" max="1281" width="3" style="309" customWidth="1"/>
    <col min="1282" max="1282" width="21" style="309" customWidth="1"/>
    <col min="1283" max="1333" width="9" style="309"/>
    <col min="1334" max="1334" width="10.36328125" style="309" customWidth="1"/>
    <col min="1335" max="1536" width="9" style="309"/>
    <col min="1537" max="1537" width="3" style="309" customWidth="1"/>
    <col min="1538" max="1538" width="21" style="309" customWidth="1"/>
    <col min="1539" max="1589" width="9" style="309"/>
    <col min="1590" max="1590" width="10.36328125" style="309" customWidth="1"/>
    <col min="1591" max="1792" width="9" style="309"/>
    <col min="1793" max="1793" width="3" style="309" customWidth="1"/>
    <col min="1794" max="1794" width="21" style="309" customWidth="1"/>
    <col min="1795" max="1845" width="9" style="309"/>
    <col min="1846" max="1846" width="10.36328125" style="309" customWidth="1"/>
    <col min="1847" max="2048" width="9" style="309"/>
    <col min="2049" max="2049" width="3" style="309" customWidth="1"/>
    <col min="2050" max="2050" width="21" style="309" customWidth="1"/>
    <col min="2051" max="2101" width="9" style="309"/>
    <col min="2102" max="2102" width="10.36328125" style="309" customWidth="1"/>
    <col min="2103" max="2304" width="9" style="309"/>
    <col min="2305" max="2305" width="3" style="309" customWidth="1"/>
    <col min="2306" max="2306" width="21" style="309" customWidth="1"/>
    <col min="2307" max="2357" width="9" style="309"/>
    <col min="2358" max="2358" width="10.36328125" style="309" customWidth="1"/>
    <col min="2359" max="2560" width="9" style="309"/>
    <col min="2561" max="2561" width="3" style="309" customWidth="1"/>
    <col min="2562" max="2562" width="21" style="309" customWidth="1"/>
    <col min="2563" max="2613" width="9" style="309"/>
    <col min="2614" max="2614" width="10.36328125" style="309" customWidth="1"/>
    <col min="2615" max="2816" width="9" style="309"/>
    <col min="2817" max="2817" width="3" style="309" customWidth="1"/>
    <col min="2818" max="2818" width="21" style="309" customWidth="1"/>
    <col min="2819" max="2869" width="9" style="309"/>
    <col min="2870" max="2870" width="10.36328125" style="309" customWidth="1"/>
    <col min="2871" max="3072" width="9" style="309"/>
    <col min="3073" max="3073" width="3" style="309" customWidth="1"/>
    <col min="3074" max="3074" width="21" style="309" customWidth="1"/>
    <col min="3075" max="3125" width="9" style="309"/>
    <col min="3126" max="3126" width="10.36328125" style="309" customWidth="1"/>
    <col min="3127" max="3328" width="9" style="309"/>
    <col min="3329" max="3329" width="3" style="309" customWidth="1"/>
    <col min="3330" max="3330" width="21" style="309" customWidth="1"/>
    <col min="3331" max="3381" width="9" style="309"/>
    <col min="3382" max="3382" width="10.36328125" style="309" customWidth="1"/>
    <col min="3383" max="3584" width="9" style="309"/>
    <col min="3585" max="3585" width="3" style="309" customWidth="1"/>
    <col min="3586" max="3586" width="21" style="309" customWidth="1"/>
    <col min="3587" max="3637" width="9" style="309"/>
    <col min="3638" max="3638" width="10.36328125" style="309" customWidth="1"/>
    <col min="3639" max="3840" width="9" style="309"/>
    <col min="3841" max="3841" width="3" style="309" customWidth="1"/>
    <col min="3842" max="3842" width="21" style="309" customWidth="1"/>
    <col min="3843" max="3893" width="9" style="309"/>
    <col min="3894" max="3894" width="10.36328125" style="309" customWidth="1"/>
    <col min="3895" max="4096" width="9" style="309"/>
    <col min="4097" max="4097" width="3" style="309" customWidth="1"/>
    <col min="4098" max="4098" width="21" style="309" customWidth="1"/>
    <col min="4099" max="4149" width="9" style="309"/>
    <col min="4150" max="4150" width="10.36328125" style="309" customWidth="1"/>
    <col min="4151" max="4352" width="9" style="309"/>
    <col min="4353" max="4353" width="3" style="309" customWidth="1"/>
    <col min="4354" max="4354" width="21" style="309" customWidth="1"/>
    <col min="4355" max="4405" width="9" style="309"/>
    <col min="4406" max="4406" width="10.36328125" style="309" customWidth="1"/>
    <col min="4407" max="4608" width="9" style="309"/>
    <col min="4609" max="4609" width="3" style="309" customWidth="1"/>
    <col min="4610" max="4610" width="21" style="309" customWidth="1"/>
    <col min="4611" max="4661" width="9" style="309"/>
    <col min="4662" max="4662" width="10.36328125" style="309" customWidth="1"/>
    <col min="4663" max="4864" width="9" style="309"/>
    <col min="4865" max="4865" width="3" style="309" customWidth="1"/>
    <col min="4866" max="4866" width="21" style="309" customWidth="1"/>
    <col min="4867" max="4917" width="9" style="309"/>
    <col min="4918" max="4918" width="10.36328125" style="309" customWidth="1"/>
    <col min="4919" max="5120" width="9" style="309"/>
    <col min="5121" max="5121" width="3" style="309" customWidth="1"/>
    <col min="5122" max="5122" width="21" style="309" customWidth="1"/>
    <col min="5123" max="5173" width="9" style="309"/>
    <col min="5174" max="5174" width="10.36328125" style="309" customWidth="1"/>
    <col min="5175" max="5376" width="9" style="309"/>
    <col min="5377" max="5377" width="3" style="309" customWidth="1"/>
    <col min="5378" max="5378" width="21" style="309" customWidth="1"/>
    <col min="5379" max="5429" width="9" style="309"/>
    <col min="5430" max="5430" width="10.36328125" style="309" customWidth="1"/>
    <col min="5431" max="5632" width="9" style="309"/>
    <col min="5633" max="5633" width="3" style="309" customWidth="1"/>
    <col min="5634" max="5634" width="21" style="309" customWidth="1"/>
    <col min="5635" max="5685" width="9" style="309"/>
    <col min="5686" max="5686" width="10.36328125" style="309" customWidth="1"/>
    <col min="5687" max="5888" width="9" style="309"/>
    <col min="5889" max="5889" width="3" style="309" customWidth="1"/>
    <col min="5890" max="5890" width="21" style="309" customWidth="1"/>
    <col min="5891" max="5941" width="9" style="309"/>
    <col min="5942" max="5942" width="10.36328125" style="309" customWidth="1"/>
    <col min="5943" max="6144" width="9" style="309"/>
    <col min="6145" max="6145" width="3" style="309" customWidth="1"/>
    <col min="6146" max="6146" width="21" style="309" customWidth="1"/>
    <col min="6147" max="6197" width="9" style="309"/>
    <col min="6198" max="6198" width="10.36328125" style="309" customWidth="1"/>
    <col min="6199" max="6400" width="9" style="309"/>
    <col min="6401" max="6401" width="3" style="309" customWidth="1"/>
    <col min="6402" max="6402" width="21" style="309" customWidth="1"/>
    <col min="6403" max="6453" width="9" style="309"/>
    <col min="6454" max="6454" width="10.36328125" style="309" customWidth="1"/>
    <col min="6455" max="6656" width="9" style="309"/>
    <col min="6657" max="6657" width="3" style="309" customWidth="1"/>
    <col min="6658" max="6658" width="21" style="309" customWidth="1"/>
    <col min="6659" max="6709" width="9" style="309"/>
    <col min="6710" max="6710" width="10.36328125" style="309" customWidth="1"/>
    <col min="6711" max="6912" width="9" style="309"/>
    <col min="6913" max="6913" width="3" style="309" customWidth="1"/>
    <col min="6914" max="6914" width="21" style="309" customWidth="1"/>
    <col min="6915" max="6965" width="9" style="309"/>
    <col min="6966" max="6966" width="10.36328125" style="309" customWidth="1"/>
    <col min="6967" max="7168" width="9" style="309"/>
    <col min="7169" max="7169" width="3" style="309" customWidth="1"/>
    <col min="7170" max="7170" width="21" style="309" customWidth="1"/>
    <col min="7171" max="7221" width="9" style="309"/>
    <col min="7222" max="7222" width="10.36328125" style="309" customWidth="1"/>
    <col min="7223" max="7424" width="9" style="309"/>
    <col min="7425" max="7425" width="3" style="309" customWidth="1"/>
    <col min="7426" max="7426" width="21" style="309" customWidth="1"/>
    <col min="7427" max="7477" width="9" style="309"/>
    <col min="7478" max="7478" width="10.36328125" style="309" customWidth="1"/>
    <col min="7479" max="7680" width="9" style="309"/>
    <col min="7681" max="7681" width="3" style="309" customWidth="1"/>
    <col min="7682" max="7682" width="21" style="309" customWidth="1"/>
    <col min="7683" max="7733" width="9" style="309"/>
    <col min="7734" max="7734" width="10.36328125" style="309" customWidth="1"/>
    <col min="7735" max="7936" width="9" style="309"/>
    <col min="7937" max="7937" width="3" style="309" customWidth="1"/>
    <col min="7938" max="7938" width="21" style="309" customWidth="1"/>
    <col min="7939" max="7989" width="9" style="309"/>
    <col min="7990" max="7990" width="10.36328125" style="309" customWidth="1"/>
    <col min="7991" max="8192" width="9" style="309"/>
    <col min="8193" max="8193" width="3" style="309" customWidth="1"/>
    <col min="8194" max="8194" width="21" style="309" customWidth="1"/>
    <col min="8195" max="8245" width="9" style="309"/>
    <col min="8246" max="8246" width="10.36328125" style="309" customWidth="1"/>
    <col min="8247" max="8448" width="9" style="309"/>
    <col min="8449" max="8449" width="3" style="309" customWidth="1"/>
    <col min="8450" max="8450" width="21" style="309" customWidth="1"/>
    <col min="8451" max="8501" width="9" style="309"/>
    <col min="8502" max="8502" width="10.36328125" style="309" customWidth="1"/>
    <col min="8503" max="8704" width="9" style="309"/>
    <col min="8705" max="8705" width="3" style="309" customWidth="1"/>
    <col min="8706" max="8706" width="21" style="309" customWidth="1"/>
    <col min="8707" max="8757" width="9" style="309"/>
    <col min="8758" max="8758" width="10.36328125" style="309" customWidth="1"/>
    <col min="8759" max="8960" width="9" style="309"/>
    <col min="8961" max="8961" width="3" style="309" customWidth="1"/>
    <col min="8962" max="8962" width="21" style="309" customWidth="1"/>
    <col min="8963" max="9013" width="9" style="309"/>
    <col min="9014" max="9014" width="10.36328125" style="309" customWidth="1"/>
    <col min="9015" max="9216" width="9" style="309"/>
    <col min="9217" max="9217" width="3" style="309" customWidth="1"/>
    <col min="9218" max="9218" width="21" style="309" customWidth="1"/>
    <col min="9219" max="9269" width="9" style="309"/>
    <col min="9270" max="9270" width="10.36328125" style="309" customWidth="1"/>
    <col min="9271" max="9472" width="9" style="309"/>
    <col min="9473" max="9473" width="3" style="309" customWidth="1"/>
    <col min="9474" max="9474" width="21" style="309" customWidth="1"/>
    <col min="9475" max="9525" width="9" style="309"/>
    <col min="9526" max="9526" width="10.36328125" style="309" customWidth="1"/>
    <col min="9527" max="9728" width="9" style="309"/>
    <col min="9729" max="9729" width="3" style="309" customWidth="1"/>
    <col min="9730" max="9730" width="21" style="309" customWidth="1"/>
    <col min="9731" max="9781" width="9" style="309"/>
    <col min="9782" max="9782" width="10.36328125" style="309" customWidth="1"/>
    <col min="9783" max="9984" width="9" style="309"/>
    <col min="9985" max="9985" width="3" style="309" customWidth="1"/>
    <col min="9986" max="9986" width="21" style="309" customWidth="1"/>
    <col min="9987" max="10037" width="9" style="309"/>
    <col min="10038" max="10038" width="10.36328125" style="309" customWidth="1"/>
    <col min="10039" max="10240" width="9" style="309"/>
    <col min="10241" max="10241" width="3" style="309" customWidth="1"/>
    <col min="10242" max="10242" width="21" style="309" customWidth="1"/>
    <col min="10243" max="10293" width="9" style="309"/>
    <col min="10294" max="10294" width="10.36328125" style="309" customWidth="1"/>
    <col min="10295" max="10496" width="9" style="309"/>
    <col min="10497" max="10497" width="3" style="309" customWidth="1"/>
    <col min="10498" max="10498" width="21" style="309" customWidth="1"/>
    <col min="10499" max="10549" width="9" style="309"/>
    <col min="10550" max="10550" width="10.36328125" style="309" customWidth="1"/>
    <col min="10551" max="10752" width="9" style="309"/>
    <col min="10753" max="10753" width="3" style="309" customWidth="1"/>
    <col min="10754" max="10754" width="21" style="309" customWidth="1"/>
    <col min="10755" max="10805" width="9" style="309"/>
    <col min="10806" max="10806" width="10.36328125" style="309" customWidth="1"/>
    <col min="10807" max="11008" width="9" style="309"/>
    <col min="11009" max="11009" width="3" style="309" customWidth="1"/>
    <col min="11010" max="11010" width="21" style="309" customWidth="1"/>
    <col min="11011" max="11061" width="9" style="309"/>
    <col min="11062" max="11062" width="10.36328125" style="309" customWidth="1"/>
    <col min="11063" max="11264" width="9" style="309"/>
    <col min="11265" max="11265" width="3" style="309" customWidth="1"/>
    <col min="11266" max="11266" width="21" style="309" customWidth="1"/>
    <col min="11267" max="11317" width="9" style="309"/>
    <col min="11318" max="11318" width="10.36328125" style="309" customWidth="1"/>
    <col min="11319" max="11520" width="9" style="309"/>
    <col min="11521" max="11521" width="3" style="309" customWidth="1"/>
    <col min="11522" max="11522" width="21" style="309" customWidth="1"/>
    <col min="11523" max="11573" width="9" style="309"/>
    <col min="11574" max="11574" width="10.36328125" style="309" customWidth="1"/>
    <col min="11575" max="11776" width="9" style="309"/>
    <col min="11777" max="11777" width="3" style="309" customWidth="1"/>
    <col min="11778" max="11778" width="21" style="309" customWidth="1"/>
    <col min="11779" max="11829" width="9" style="309"/>
    <col min="11830" max="11830" width="10.36328125" style="309" customWidth="1"/>
    <col min="11831" max="12032" width="9" style="309"/>
    <col min="12033" max="12033" width="3" style="309" customWidth="1"/>
    <col min="12034" max="12034" width="21" style="309" customWidth="1"/>
    <col min="12035" max="12085" width="9" style="309"/>
    <col min="12086" max="12086" width="10.36328125" style="309" customWidth="1"/>
    <col min="12087" max="12288" width="9" style="309"/>
    <col min="12289" max="12289" width="3" style="309" customWidth="1"/>
    <col min="12290" max="12290" width="21" style="309" customWidth="1"/>
    <col min="12291" max="12341" width="9" style="309"/>
    <col min="12342" max="12342" width="10.36328125" style="309" customWidth="1"/>
    <col min="12343" max="12544" width="9" style="309"/>
    <col min="12545" max="12545" width="3" style="309" customWidth="1"/>
    <col min="12546" max="12546" width="21" style="309" customWidth="1"/>
    <col min="12547" max="12597" width="9" style="309"/>
    <col min="12598" max="12598" width="10.36328125" style="309" customWidth="1"/>
    <col min="12599" max="12800" width="9" style="309"/>
    <col min="12801" max="12801" width="3" style="309" customWidth="1"/>
    <col min="12802" max="12802" width="21" style="309" customWidth="1"/>
    <col min="12803" max="12853" width="9" style="309"/>
    <col min="12854" max="12854" width="10.36328125" style="309" customWidth="1"/>
    <col min="12855" max="13056" width="9" style="309"/>
    <col min="13057" max="13057" width="3" style="309" customWidth="1"/>
    <col min="13058" max="13058" width="21" style="309" customWidth="1"/>
    <col min="13059" max="13109" width="9" style="309"/>
    <col min="13110" max="13110" width="10.36328125" style="309" customWidth="1"/>
    <col min="13111" max="13312" width="9" style="309"/>
    <col min="13313" max="13313" width="3" style="309" customWidth="1"/>
    <col min="13314" max="13314" width="21" style="309" customWidth="1"/>
    <col min="13315" max="13365" width="9" style="309"/>
    <col min="13366" max="13366" width="10.36328125" style="309" customWidth="1"/>
    <col min="13367" max="13568" width="9" style="309"/>
    <col min="13569" max="13569" width="3" style="309" customWidth="1"/>
    <col min="13570" max="13570" width="21" style="309" customWidth="1"/>
    <col min="13571" max="13621" width="9" style="309"/>
    <col min="13622" max="13622" width="10.36328125" style="309" customWidth="1"/>
    <col min="13623" max="13824" width="9" style="309"/>
    <col min="13825" max="13825" width="3" style="309" customWidth="1"/>
    <col min="13826" max="13826" width="21" style="309" customWidth="1"/>
    <col min="13827" max="13877" width="9" style="309"/>
    <col min="13878" max="13878" width="10.36328125" style="309" customWidth="1"/>
    <col min="13879" max="14080" width="9" style="309"/>
    <col min="14081" max="14081" width="3" style="309" customWidth="1"/>
    <col min="14082" max="14082" width="21" style="309" customWidth="1"/>
    <col min="14083" max="14133" width="9" style="309"/>
    <col min="14134" max="14134" width="10.36328125" style="309" customWidth="1"/>
    <col min="14135" max="14336" width="9" style="309"/>
    <col min="14337" max="14337" width="3" style="309" customWidth="1"/>
    <col min="14338" max="14338" width="21" style="309" customWidth="1"/>
    <col min="14339" max="14389" width="9" style="309"/>
    <col min="14390" max="14390" width="10.36328125" style="309" customWidth="1"/>
    <col min="14391" max="14592" width="9" style="309"/>
    <col min="14593" max="14593" width="3" style="309" customWidth="1"/>
    <col min="14594" max="14594" width="21" style="309" customWidth="1"/>
    <col min="14595" max="14645" width="9" style="309"/>
    <col min="14646" max="14646" width="10.36328125" style="309" customWidth="1"/>
    <col min="14647" max="14848" width="9" style="309"/>
    <col min="14849" max="14849" width="3" style="309" customWidth="1"/>
    <col min="14850" max="14850" width="21" style="309" customWidth="1"/>
    <col min="14851" max="14901" width="9" style="309"/>
    <col min="14902" max="14902" width="10.36328125" style="309" customWidth="1"/>
    <col min="14903" max="15104" width="9" style="309"/>
    <col min="15105" max="15105" width="3" style="309" customWidth="1"/>
    <col min="15106" max="15106" width="21" style="309" customWidth="1"/>
    <col min="15107" max="15157" width="9" style="309"/>
    <col min="15158" max="15158" width="10.36328125" style="309" customWidth="1"/>
    <col min="15159" max="15360" width="9" style="309"/>
    <col min="15361" max="15361" width="3" style="309" customWidth="1"/>
    <col min="15362" max="15362" width="21" style="309" customWidth="1"/>
    <col min="15363" max="15413" width="9" style="309"/>
    <col min="15414" max="15414" width="10.36328125" style="309" customWidth="1"/>
    <col min="15415" max="15616" width="9" style="309"/>
    <col min="15617" max="15617" width="3" style="309" customWidth="1"/>
    <col min="15618" max="15618" width="21" style="309" customWidth="1"/>
    <col min="15619" max="15669" width="9" style="309"/>
    <col min="15670" max="15670" width="10.36328125" style="309" customWidth="1"/>
    <col min="15671" max="15872" width="9" style="309"/>
    <col min="15873" max="15873" width="3" style="309" customWidth="1"/>
    <col min="15874" max="15874" width="21" style="309" customWidth="1"/>
    <col min="15875" max="15925" width="9" style="309"/>
    <col min="15926" max="15926" width="10.36328125" style="309" customWidth="1"/>
    <col min="15927" max="16128" width="9" style="309"/>
    <col min="16129" max="16129" width="3" style="309" customWidth="1"/>
    <col min="16130" max="16130" width="21" style="309" customWidth="1"/>
    <col min="16131" max="16181" width="9" style="309"/>
    <col min="16182" max="16182" width="10.36328125" style="309" customWidth="1"/>
    <col min="16183" max="16384" width="9" style="309"/>
  </cols>
  <sheetData>
    <row r="1" spans="1:56" x14ac:dyDescent="0.2">
      <c r="A1" s="236" t="s">
        <v>398</v>
      </c>
      <c r="B1" s="307"/>
      <c r="C1" s="307"/>
      <c r="D1" s="307"/>
      <c r="E1" s="307" t="s">
        <v>612</v>
      </c>
      <c r="F1" s="307"/>
      <c r="G1" s="308" t="s">
        <v>178</v>
      </c>
      <c r="H1" s="307"/>
      <c r="I1" s="307"/>
      <c r="J1" s="307"/>
      <c r="K1" s="307"/>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row>
    <row r="2" spans="1:56" x14ac:dyDescent="0.2">
      <c r="A2" s="310" t="s">
        <v>349</v>
      </c>
      <c r="B2" s="307"/>
      <c r="C2" s="307"/>
      <c r="D2" s="307"/>
      <c r="E2" s="307"/>
      <c r="F2" s="307"/>
      <c r="G2" s="307"/>
      <c r="H2" s="307"/>
      <c r="I2" s="307"/>
      <c r="J2" s="307"/>
      <c r="K2" s="307"/>
      <c r="L2" s="307"/>
      <c r="M2" s="307"/>
      <c r="N2" s="307"/>
      <c r="O2" s="307"/>
      <c r="P2" s="307"/>
      <c r="Q2" s="307"/>
      <c r="R2" s="307"/>
      <c r="S2" s="307"/>
      <c r="T2" s="307"/>
      <c r="U2" s="307"/>
      <c r="V2" s="307"/>
      <c r="W2" s="307"/>
      <c r="X2" s="307"/>
      <c r="Y2" s="307"/>
      <c r="Z2" s="307"/>
      <c r="AA2" s="307"/>
      <c r="AB2" s="307"/>
      <c r="AC2" s="307"/>
      <c r="AD2" s="307"/>
      <c r="AE2" s="307"/>
      <c r="AF2" s="307"/>
      <c r="AG2" s="307"/>
      <c r="AH2" s="307"/>
      <c r="AI2" s="307"/>
      <c r="AJ2" s="307"/>
      <c r="AK2" s="307"/>
      <c r="AL2" s="307"/>
      <c r="AM2" s="307"/>
      <c r="AN2" s="307"/>
      <c r="AO2" s="307"/>
      <c r="AP2" s="307"/>
      <c r="AQ2" s="307"/>
      <c r="AR2" s="307"/>
      <c r="AS2" s="307"/>
      <c r="AT2" s="307"/>
      <c r="AU2" s="307"/>
      <c r="AV2" s="307"/>
      <c r="AW2" s="307"/>
      <c r="AX2" s="307"/>
      <c r="AY2" s="307"/>
      <c r="AZ2" s="307"/>
      <c r="BA2" s="307"/>
      <c r="BB2" s="307"/>
      <c r="BC2" s="307"/>
      <c r="BD2" s="307"/>
    </row>
    <row r="3" spans="1:56" x14ac:dyDescent="0.2">
      <c r="A3" s="211" t="s">
        <v>1</v>
      </c>
      <c r="B3" s="233"/>
      <c r="C3" s="241" t="s">
        <v>404</v>
      </c>
      <c r="D3" s="241" t="s">
        <v>405</v>
      </c>
      <c r="E3" s="241" t="s">
        <v>406</v>
      </c>
      <c r="F3" s="241" t="s">
        <v>407</v>
      </c>
      <c r="G3" s="241" t="s">
        <v>408</v>
      </c>
      <c r="H3" s="242" t="s">
        <v>409</v>
      </c>
      <c r="I3" s="242" t="s">
        <v>410</v>
      </c>
      <c r="J3" s="242" t="s">
        <v>411</v>
      </c>
      <c r="K3" s="242" t="s">
        <v>412</v>
      </c>
      <c r="L3" s="242" t="s">
        <v>2</v>
      </c>
      <c r="M3" s="242" t="s">
        <v>3</v>
      </c>
      <c r="N3" s="242" t="s">
        <v>4</v>
      </c>
      <c r="O3" s="242" t="s">
        <v>5</v>
      </c>
      <c r="P3" s="242" t="s">
        <v>6</v>
      </c>
      <c r="Q3" s="242" t="s">
        <v>7</v>
      </c>
      <c r="R3" s="242" t="s">
        <v>8</v>
      </c>
      <c r="S3" s="242" t="s">
        <v>9</v>
      </c>
      <c r="T3" s="242" t="s">
        <v>10</v>
      </c>
      <c r="U3" s="242" t="s">
        <v>11</v>
      </c>
      <c r="V3" s="242" t="s">
        <v>12</v>
      </c>
      <c r="W3" s="242" t="s">
        <v>13</v>
      </c>
      <c r="X3" s="242" t="s">
        <v>14</v>
      </c>
      <c r="Y3" s="242" t="s">
        <v>15</v>
      </c>
      <c r="Z3" s="242" t="s">
        <v>16</v>
      </c>
      <c r="AA3" s="242" t="s">
        <v>17</v>
      </c>
      <c r="AB3" s="242" t="s">
        <v>18</v>
      </c>
      <c r="AC3" s="242" t="s">
        <v>19</v>
      </c>
      <c r="AD3" s="242" t="s">
        <v>20</v>
      </c>
      <c r="AE3" s="242" t="s">
        <v>21</v>
      </c>
      <c r="AF3" s="242" t="s">
        <v>22</v>
      </c>
      <c r="AG3" s="242" t="s">
        <v>23</v>
      </c>
      <c r="AH3" s="242" t="s">
        <v>24</v>
      </c>
      <c r="AI3" s="242" t="s">
        <v>25</v>
      </c>
      <c r="AJ3" s="242" t="s">
        <v>26</v>
      </c>
      <c r="AK3" s="242">
        <v>35</v>
      </c>
      <c r="AL3" s="241">
        <v>36</v>
      </c>
      <c r="AM3" s="241">
        <v>37</v>
      </c>
      <c r="AN3" s="241">
        <v>38</v>
      </c>
      <c r="AO3" s="241">
        <v>39</v>
      </c>
      <c r="AP3" s="212">
        <v>40</v>
      </c>
      <c r="AQ3" s="244">
        <v>41</v>
      </c>
      <c r="AR3" s="244">
        <v>42</v>
      </c>
      <c r="AS3" s="244">
        <v>43</v>
      </c>
      <c r="AT3" s="244">
        <v>44</v>
      </c>
      <c r="AU3" s="244">
        <v>45</v>
      </c>
      <c r="AV3" s="244">
        <v>46</v>
      </c>
      <c r="AW3" s="243">
        <v>47</v>
      </c>
      <c r="AX3" s="244">
        <v>48</v>
      </c>
      <c r="AY3" s="245">
        <v>49</v>
      </c>
      <c r="AZ3" s="243">
        <v>50</v>
      </c>
      <c r="BA3" s="244">
        <v>51</v>
      </c>
      <c r="BB3" s="245">
        <v>52</v>
      </c>
      <c r="BC3" s="244">
        <v>53</v>
      </c>
      <c r="BD3" s="243">
        <v>54</v>
      </c>
    </row>
    <row r="4" spans="1:56" ht="50" x14ac:dyDescent="0.2">
      <c r="A4" s="234"/>
      <c r="B4" s="235" t="s">
        <v>417</v>
      </c>
      <c r="C4" s="254" t="s">
        <v>418</v>
      </c>
      <c r="D4" s="254" t="s">
        <v>419</v>
      </c>
      <c r="E4" s="254" t="s">
        <v>420</v>
      </c>
      <c r="F4" s="254" t="s">
        <v>27</v>
      </c>
      <c r="G4" s="254" t="s">
        <v>421</v>
      </c>
      <c r="H4" s="255" t="s">
        <v>28</v>
      </c>
      <c r="I4" s="255" t="s">
        <v>268</v>
      </c>
      <c r="J4" s="255" t="s">
        <v>29</v>
      </c>
      <c r="K4" s="255" t="s">
        <v>30</v>
      </c>
      <c r="L4" s="255" t="s">
        <v>422</v>
      </c>
      <c r="M4" s="255" t="s">
        <v>31</v>
      </c>
      <c r="N4" s="255" t="s">
        <v>32</v>
      </c>
      <c r="O4" s="255" t="s">
        <v>33</v>
      </c>
      <c r="P4" s="255" t="s">
        <v>34</v>
      </c>
      <c r="Q4" s="255" t="s">
        <v>269</v>
      </c>
      <c r="R4" s="255" t="s">
        <v>270</v>
      </c>
      <c r="S4" s="255" t="s">
        <v>271</v>
      </c>
      <c r="T4" s="255" t="s">
        <v>423</v>
      </c>
      <c r="U4" s="255" t="s">
        <v>35</v>
      </c>
      <c r="V4" s="255" t="s">
        <v>366</v>
      </c>
      <c r="W4" s="255" t="s">
        <v>424</v>
      </c>
      <c r="X4" s="255" t="s">
        <v>50</v>
      </c>
      <c r="Y4" s="255" t="s">
        <v>36</v>
      </c>
      <c r="Z4" s="255" t="s">
        <v>425</v>
      </c>
      <c r="AA4" s="255" t="s">
        <v>426</v>
      </c>
      <c r="AB4" s="255" t="s">
        <v>427</v>
      </c>
      <c r="AC4" s="255" t="s">
        <v>428</v>
      </c>
      <c r="AD4" s="255" t="s">
        <v>37</v>
      </c>
      <c r="AE4" s="255" t="s">
        <v>38</v>
      </c>
      <c r="AF4" s="255" t="s">
        <v>429</v>
      </c>
      <c r="AG4" s="255" t="s">
        <v>194</v>
      </c>
      <c r="AH4" s="255" t="s">
        <v>39</v>
      </c>
      <c r="AI4" s="255" t="s">
        <v>40</v>
      </c>
      <c r="AJ4" s="255" t="s">
        <v>430</v>
      </c>
      <c r="AK4" s="255" t="s">
        <v>431</v>
      </c>
      <c r="AL4" s="254" t="s">
        <v>41</v>
      </c>
      <c r="AM4" s="254" t="s">
        <v>42</v>
      </c>
      <c r="AN4" s="254" t="s">
        <v>432</v>
      </c>
      <c r="AO4" s="254" t="s">
        <v>433</v>
      </c>
      <c r="AP4" s="311" t="s">
        <v>43</v>
      </c>
      <c r="AQ4" s="257" t="s">
        <v>52</v>
      </c>
      <c r="AR4" s="257" t="s">
        <v>44</v>
      </c>
      <c r="AS4" s="257" t="s">
        <v>45</v>
      </c>
      <c r="AT4" s="257" t="s">
        <v>434</v>
      </c>
      <c r="AU4" s="257" t="s">
        <v>435</v>
      </c>
      <c r="AV4" s="257" t="s">
        <v>46</v>
      </c>
      <c r="AW4" s="256" t="s">
        <v>436</v>
      </c>
      <c r="AX4" s="257" t="s">
        <v>437</v>
      </c>
      <c r="AY4" s="258" t="s">
        <v>438</v>
      </c>
      <c r="AZ4" s="256" t="s">
        <v>47</v>
      </c>
      <c r="BA4" s="257" t="s">
        <v>48</v>
      </c>
      <c r="BB4" s="258" t="s">
        <v>439</v>
      </c>
      <c r="BC4" s="257" t="s">
        <v>49</v>
      </c>
      <c r="BD4" s="256" t="s">
        <v>440</v>
      </c>
    </row>
    <row r="5" spans="1:56" x14ac:dyDescent="0.2">
      <c r="A5" s="266" t="s">
        <v>443</v>
      </c>
      <c r="B5" s="271" t="s">
        <v>444</v>
      </c>
      <c r="C5" s="442">
        <v>0.14092039800995024</v>
      </c>
      <c r="D5" s="442">
        <v>3.1298904538341159E-3</v>
      </c>
      <c r="E5" s="442">
        <v>0</v>
      </c>
      <c r="F5" s="442">
        <v>0</v>
      </c>
      <c r="G5" s="442">
        <v>0.18078048631008015</v>
      </c>
      <c r="H5" s="442">
        <v>8.5055643879173286E-3</v>
      </c>
      <c r="I5" s="442">
        <v>3.7845705967976711E-4</v>
      </c>
      <c r="J5" s="442">
        <v>1.3011088210572372E-3</v>
      </c>
      <c r="K5" s="442">
        <v>0</v>
      </c>
      <c r="L5" s="442">
        <v>1.5298895079799792E-2</v>
      </c>
      <c r="M5" s="442">
        <v>1.4574426739214925E-4</v>
      </c>
      <c r="N5" s="442">
        <v>0</v>
      </c>
      <c r="O5" s="442">
        <v>0</v>
      </c>
      <c r="P5" s="442">
        <v>0</v>
      </c>
      <c r="Q5" s="442">
        <v>0</v>
      </c>
      <c r="R5" s="442">
        <v>0</v>
      </c>
      <c r="S5" s="442">
        <v>0</v>
      </c>
      <c r="T5" s="442">
        <v>0</v>
      </c>
      <c r="U5" s="442">
        <v>0</v>
      </c>
      <c r="V5" s="442">
        <v>0</v>
      </c>
      <c r="W5" s="442">
        <v>0</v>
      </c>
      <c r="X5" s="442">
        <v>4.0405447768992299E-3</v>
      </c>
      <c r="Y5" s="442">
        <v>1.0677016881773863E-3</v>
      </c>
      <c r="Z5" s="442">
        <v>0</v>
      </c>
      <c r="AA5" s="442">
        <v>0</v>
      </c>
      <c r="AB5" s="442">
        <v>0</v>
      </c>
      <c r="AC5" s="442">
        <v>1.2380913076466424E-4</v>
      </c>
      <c r="AD5" s="442">
        <v>0</v>
      </c>
      <c r="AE5" s="442">
        <v>3.4329813383134448E-6</v>
      </c>
      <c r="AF5" s="442">
        <v>4.6512829788883436E-5</v>
      </c>
      <c r="AG5" s="442">
        <v>0</v>
      </c>
      <c r="AH5" s="442">
        <v>3.726650207294918E-5</v>
      </c>
      <c r="AI5" s="442">
        <v>2.1633429638503276E-3</v>
      </c>
      <c r="AJ5" s="442">
        <v>1.6251431504017714E-3</v>
      </c>
      <c r="AK5" s="442">
        <v>2.221881703953417E-3</v>
      </c>
      <c r="AL5" s="442">
        <v>9.0876045074518349E-6</v>
      </c>
      <c r="AM5" s="442">
        <v>1.7610454262601119E-2</v>
      </c>
      <c r="AN5" s="442">
        <v>0</v>
      </c>
      <c r="AO5" s="442">
        <v>0</v>
      </c>
      <c r="AP5" s="443">
        <v>6.0211045126491317E-3</v>
      </c>
      <c r="AQ5" s="442">
        <v>3.3018738133890981E-3</v>
      </c>
      <c r="AR5" s="442">
        <v>1.0788748708637261E-2</v>
      </c>
      <c r="AS5" s="442">
        <v>0</v>
      </c>
      <c r="AT5" s="442">
        <v>0</v>
      </c>
      <c r="AU5" s="442">
        <v>2.3630932625290407E-3</v>
      </c>
      <c r="AV5" s="442">
        <v>0</v>
      </c>
      <c r="AW5" s="443">
        <v>6.8170942369803001E-3</v>
      </c>
      <c r="AX5" s="442">
        <v>9.3050489900575375E-3</v>
      </c>
      <c r="AY5" s="443">
        <v>1.5052849297070221E-3</v>
      </c>
      <c r="AZ5" s="443">
        <v>3.786000597648562E-3</v>
      </c>
      <c r="BA5" s="442">
        <v>6.4944563391484645E-3</v>
      </c>
      <c r="BB5" s="443">
        <v>1.7108204982973118E-2</v>
      </c>
      <c r="BC5" s="442">
        <v>-9.7670305657793482E-3</v>
      </c>
      <c r="BD5" s="443">
        <v>1.5352069350109097E-3</v>
      </c>
    </row>
    <row r="6" spans="1:56" x14ac:dyDescent="0.2">
      <c r="A6" s="266" t="s">
        <v>445</v>
      </c>
      <c r="B6" s="271" t="s">
        <v>446</v>
      </c>
      <c r="C6" s="442">
        <v>1.2437810945273631E-4</v>
      </c>
      <c r="D6" s="442">
        <v>0.13145539906103287</v>
      </c>
      <c r="E6" s="442">
        <v>1.8395879323031641E-4</v>
      </c>
      <c r="F6" s="442">
        <v>0</v>
      </c>
      <c r="G6" s="442">
        <v>4.0602448404247169E-4</v>
      </c>
      <c r="H6" s="442">
        <v>0</v>
      </c>
      <c r="I6" s="442">
        <v>1.141193595342067E-2</v>
      </c>
      <c r="J6" s="442">
        <v>2.1877050973528769E-4</v>
      </c>
      <c r="K6" s="442">
        <v>0</v>
      </c>
      <c r="L6" s="442">
        <v>0</v>
      </c>
      <c r="M6" s="442">
        <v>0</v>
      </c>
      <c r="N6" s="442">
        <v>0</v>
      </c>
      <c r="O6" s="442">
        <v>0</v>
      </c>
      <c r="P6" s="442">
        <v>0</v>
      </c>
      <c r="Q6" s="442">
        <v>0</v>
      </c>
      <c r="R6" s="442">
        <v>0</v>
      </c>
      <c r="S6" s="442">
        <v>0</v>
      </c>
      <c r="T6" s="442">
        <v>0</v>
      </c>
      <c r="U6" s="442">
        <v>0</v>
      </c>
      <c r="V6" s="442">
        <v>0</v>
      </c>
      <c r="W6" s="442">
        <v>0</v>
      </c>
      <c r="X6" s="442">
        <v>7.4889407502873664E-4</v>
      </c>
      <c r="Y6" s="442">
        <v>4.0290629742542878E-5</v>
      </c>
      <c r="Z6" s="442">
        <v>0</v>
      </c>
      <c r="AA6" s="442">
        <v>0</v>
      </c>
      <c r="AB6" s="442">
        <v>0</v>
      </c>
      <c r="AC6" s="442">
        <v>0</v>
      </c>
      <c r="AD6" s="442">
        <v>0</v>
      </c>
      <c r="AE6" s="442">
        <v>0</v>
      </c>
      <c r="AF6" s="442">
        <v>0</v>
      </c>
      <c r="AG6" s="442">
        <v>0</v>
      </c>
      <c r="AH6" s="442">
        <v>0</v>
      </c>
      <c r="AI6" s="442">
        <v>4.9327038263688256E-5</v>
      </c>
      <c r="AJ6" s="442">
        <v>2.375940278365163E-5</v>
      </c>
      <c r="AK6" s="442">
        <v>0</v>
      </c>
      <c r="AL6" s="442">
        <v>0</v>
      </c>
      <c r="AM6" s="442">
        <v>1.0329807093963908E-3</v>
      </c>
      <c r="AN6" s="442">
        <v>0</v>
      </c>
      <c r="AO6" s="442">
        <v>0</v>
      </c>
      <c r="AP6" s="443">
        <v>1.7261530712062964E-4</v>
      </c>
      <c r="AQ6" s="442">
        <v>2.0636711333681863E-4</v>
      </c>
      <c r="AR6" s="442">
        <v>5.7211282597126128E-4</v>
      </c>
      <c r="AS6" s="442">
        <v>0</v>
      </c>
      <c r="AT6" s="442">
        <v>0</v>
      </c>
      <c r="AU6" s="442">
        <v>0</v>
      </c>
      <c r="AV6" s="442">
        <v>2.2940333075989854E-2</v>
      </c>
      <c r="AW6" s="443">
        <v>4.5789677547554788E-4</v>
      </c>
      <c r="AX6" s="442">
        <v>3.7801252893840534E-4</v>
      </c>
      <c r="AY6" s="443">
        <v>1.6613029454540069E-5</v>
      </c>
      <c r="AZ6" s="443">
        <v>2.0608571104722455E-4</v>
      </c>
      <c r="BA6" s="442">
        <v>2.4778464391108279E-4</v>
      </c>
      <c r="BB6" s="443">
        <v>5.1695679589769243E-4</v>
      </c>
      <c r="BC6" s="442">
        <v>-1.1017167241014461E-4</v>
      </c>
      <c r="BD6" s="443">
        <v>1.2201458102885215E-4</v>
      </c>
    </row>
    <row r="7" spans="1:56" x14ac:dyDescent="0.2">
      <c r="A7" s="266" t="s">
        <v>447</v>
      </c>
      <c r="B7" s="271" t="s">
        <v>250</v>
      </c>
      <c r="C7" s="442">
        <v>0</v>
      </c>
      <c r="D7" s="442">
        <v>0</v>
      </c>
      <c r="E7" s="442">
        <v>4.359823399558499E-2</v>
      </c>
      <c r="F7" s="442">
        <v>0</v>
      </c>
      <c r="G7" s="442">
        <v>3.107236428823142E-2</v>
      </c>
      <c r="H7" s="442">
        <v>0</v>
      </c>
      <c r="I7" s="442">
        <v>0</v>
      </c>
      <c r="J7" s="442">
        <v>3.8380791181629416E-5</v>
      </c>
      <c r="K7" s="442">
        <v>0</v>
      </c>
      <c r="L7" s="442">
        <v>0</v>
      </c>
      <c r="M7" s="442">
        <v>0</v>
      </c>
      <c r="N7" s="442">
        <v>0</v>
      </c>
      <c r="O7" s="442">
        <v>0</v>
      </c>
      <c r="P7" s="442">
        <v>0</v>
      </c>
      <c r="Q7" s="442">
        <v>0</v>
      </c>
      <c r="R7" s="442">
        <v>0</v>
      </c>
      <c r="S7" s="442">
        <v>0</v>
      </c>
      <c r="T7" s="442">
        <v>0</v>
      </c>
      <c r="U7" s="442">
        <v>0</v>
      </c>
      <c r="V7" s="442">
        <v>0</v>
      </c>
      <c r="W7" s="442">
        <v>0</v>
      </c>
      <c r="X7" s="442">
        <v>5.6602459159148695E-3</v>
      </c>
      <c r="Y7" s="442">
        <v>0</v>
      </c>
      <c r="Z7" s="442">
        <v>0</v>
      </c>
      <c r="AA7" s="442">
        <v>0</v>
      </c>
      <c r="AB7" s="442">
        <v>0</v>
      </c>
      <c r="AC7" s="442">
        <v>0</v>
      </c>
      <c r="AD7" s="442">
        <v>0</v>
      </c>
      <c r="AE7" s="442">
        <v>0</v>
      </c>
      <c r="AF7" s="442">
        <v>5.1680921987648263E-6</v>
      </c>
      <c r="AG7" s="442">
        <v>0</v>
      </c>
      <c r="AH7" s="442">
        <v>9.3166255182372949E-6</v>
      </c>
      <c r="AI7" s="442">
        <v>5.637375801564372E-5</v>
      </c>
      <c r="AJ7" s="442">
        <v>3.6114292231150479E-4</v>
      </c>
      <c r="AK7" s="442">
        <v>0</v>
      </c>
      <c r="AL7" s="442">
        <v>0</v>
      </c>
      <c r="AM7" s="442">
        <v>3.6506948765816219E-3</v>
      </c>
      <c r="AN7" s="442">
        <v>0</v>
      </c>
      <c r="AO7" s="442">
        <v>0</v>
      </c>
      <c r="AP7" s="443">
        <v>1.0681526858769936E-3</v>
      </c>
      <c r="AQ7" s="442">
        <v>1.073108989351457E-3</v>
      </c>
      <c r="AR7" s="442">
        <v>1.0737876843126819E-3</v>
      </c>
      <c r="AS7" s="442">
        <v>0</v>
      </c>
      <c r="AT7" s="442">
        <v>0</v>
      </c>
      <c r="AU7" s="442">
        <v>0</v>
      </c>
      <c r="AV7" s="442">
        <v>4.0807323260174258E-3</v>
      </c>
      <c r="AW7" s="443">
        <v>7.1372379992886759E-4</v>
      </c>
      <c r="AX7" s="442">
        <v>1.4406387068960432E-3</v>
      </c>
      <c r="AY7" s="443">
        <v>3.7343200991292246E-4</v>
      </c>
      <c r="AZ7" s="443">
        <v>5.1954207755005308E-4</v>
      </c>
      <c r="BA7" s="442">
        <v>1.0560779334760698E-3</v>
      </c>
      <c r="BB7" s="443">
        <v>1.0948041551066545E-3</v>
      </c>
      <c r="BC7" s="442">
        <v>-6.5687261286048485E-5</v>
      </c>
      <c r="BD7" s="443">
        <v>1.0379831963581226E-3</v>
      </c>
    </row>
    <row r="8" spans="1:56" x14ac:dyDescent="0.2">
      <c r="A8" s="266" t="s">
        <v>448</v>
      </c>
      <c r="B8" s="271" t="s">
        <v>27</v>
      </c>
      <c r="C8" s="442">
        <v>0</v>
      </c>
      <c r="D8" s="442">
        <v>0</v>
      </c>
      <c r="E8" s="442">
        <v>0</v>
      </c>
      <c r="F8" s="442">
        <v>2.1413276231263384E-3</v>
      </c>
      <c r="G8" s="442">
        <v>2.9877273354068673E-4</v>
      </c>
      <c r="H8" s="442">
        <v>3.9745627980922101E-4</v>
      </c>
      <c r="I8" s="442">
        <v>6.3464337700145559E-3</v>
      </c>
      <c r="J8" s="442">
        <v>5.3464442116009777E-3</v>
      </c>
      <c r="K8" s="442">
        <v>0.58790011731188196</v>
      </c>
      <c r="L8" s="442">
        <v>1.5110019831901029E-4</v>
      </c>
      <c r="M8" s="442">
        <v>6.8694131364166341E-2</v>
      </c>
      <c r="N8" s="442">
        <v>5.1520603172074325E-2</v>
      </c>
      <c r="O8" s="442">
        <v>0.1484830328449262</v>
      </c>
      <c r="P8" s="442">
        <v>2.5999537785994917E-4</v>
      </c>
      <c r="Q8" s="442">
        <v>7.4515648286140089E-5</v>
      </c>
      <c r="R8" s="442">
        <v>5.6658828862007423E-5</v>
      </c>
      <c r="S8" s="442">
        <v>5.4208768810442778E-5</v>
      </c>
      <c r="T8" s="442">
        <v>1.8451886705415628E-4</v>
      </c>
      <c r="U8" s="442">
        <v>4.9309085786069009E-5</v>
      </c>
      <c r="V8" s="442">
        <v>0</v>
      </c>
      <c r="W8" s="442">
        <v>9.4250706880301608E-5</v>
      </c>
      <c r="X8" s="442">
        <v>5.3990037967187993E-4</v>
      </c>
      <c r="Y8" s="442">
        <v>6.6513114599981195E-3</v>
      </c>
      <c r="Z8" s="442">
        <v>0.36299936619374967</v>
      </c>
      <c r="AA8" s="442">
        <v>0</v>
      </c>
      <c r="AB8" s="442">
        <v>0</v>
      </c>
      <c r="AC8" s="442">
        <v>3.1745930965298522E-6</v>
      </c>
      <c r="AD8" s="442">
        <v>0</v>
      </c>
      <c r="AE8" s="442">
        <v>0</v>
      </c>
      <c r="AF8" s="442">
        <v>1.0336184397529653E-5</v>
      </c>
      <c r="AG8" s="442">
        <v>0</v>
      </c>
      <c r="AH8" s="442">
        <v>9.3166255182372949E-6</v>
      </c>
      <c r="AI8" s="442">
        <v>4.2280318511732792E-5</v>
      </c>
      <c r="AJ8" s="442">
        <v>9.5037611134606515E-6</v>
      </c>
      <c r="AK8" s="442">
        <v>7.661661048115231E-5</v>
      </c>
      <c r="AL8" s="442">
        <v>9.0876045074518349E-6</v>
      </c>
      <c r="AM8" s="442">
        <v>2.4891101431238333E-5</v>
      </c>
      <c r="AN8" s="442">
        <v>0</v>
      </c>
      <c r="AO8" s="442">
        <v>1.6133586092848787E-4</v>
      </c>
      <c r="AP8" s="443">
        <v>4.8572305286973906E-2</v>
      </c>
      <c r="AQ8" s="442">
        <v>-3.5770299645048565E-4</v>
      </c>
      <c r="AR8" s="442">
        <v>-1.9566102119400181E-5</v>
      </c>
      <c r="AS8" s="442">
        <v>0</v>
      </c>
      <c r="AT8" s="442">
        <v>0</v>
      </c>
      <c r="AU8" s="442">
        <v>-6.6379024228343841E-5</v>
      </c>
      <c r="AV8" s="442">
        <v>-1.5440608801147017E-2</v>
      </c>
      <c r="AW8" s="443">
        <v>-9.4075228504410255E-5</v>
      </c>
      <c r="AX8" s="442">
        <v>5.1713456737401936E-2</v>
      </c>
      <c r="AY8" s="443">
        <v>4.7708286759668334E-4</v>
      </c>
      <c r="AZ8" s="443">
        <v>2.3184642492812761E-4</v>
      </c>
      <c r="BA8" s="442">
        <v>3.3250773155761276E-2</v>
      </c>
      <c r="BB8" s="443">
        <v>0.10269622597019305</v>
      </c>
      <c r="BC8" s="442">
        <v>-0.10400787914541705</v>
      </c>
      <c r="BD8" s="443">
        <v>8.0254661042921066E-4</v>
      </c>
    </row>
    <row r="9" spans="1:56" x14ac:dyDescent="0.2">
      <c r="A9" s="266" t="s">
        <v>449</v>
      </c>
      <c r="B9" s="271" t="s">
        <v>191</v>
      </c>
      <c r="C9" s="442">
        <v>0.13184079601990051</v>
      </c>
      <c r="D9" s="442">
        <v>2.8169014084507043E-2</v>
      </c>
      <c r="E9" s="442">
        <v>0.10485651214128035</v>
      </c>
      <c r="F9" s="442">
        <v>0</v>
      </c>
      <c r="G9" s="442">
        <v>0.19475385723259842</v>
      </c>
      <c r="H9" s="442">
        <v>2.3847376788553257E-3</v>
      </c>
      <c r="I9" s="442">
        <v>2.0960698689956331E-3</v>
      </c>
      <c r="J9" s="442">
        <v>7.4535496474724327E-3</v>
      </c>
      <c r="K9" s="442">
        <v>0</v>
      </c>
      <c r="L9" s="442">
        <v>1.8887524789876286E-5</v>
      </c>
      <c r="M9" s="442">
        <v>4.858142246404975E-4</v>
      </c>
      <c r="N9" s="442">
        <v>1.03452949081493E-6</v>
      </c>
      <c r="O9" s="442">
        <v>0</v>
      </c>
      <c r="P9" s="442">
        <v>0</v>
      </c>
      <c r="Q9" s="442">
        <v>0</v>
      </c>
      <c r="R9" s="442">
        <v>0</v>
      </c>
      <c r="S9" s="442">
        <v>0</v>
      </c>
      <c r="T9" s="442">
        <v>0</v>
      </c>
      <c r="U9" s="442">
        <v>0</v>
      </c>
      <c r="V9" s="442">
        <v>0</v>
      </c>
      <c r="W9" s="442">
        <v>0</v>
      </c>
      <c r="X9" s="442">
        <v>9.4221324323382916E-3</v>
      </c>
      <c r="Y9" s="442">
        <v>2.6860419828361918E-5</v>
      </c>
      <c r="Z9" s="442">
        <v>0</v>
      </c>
      <c r="AA9" s="442">
        <v>0</v>
      </c>
      <c r="AB9" s="442">
        <v>0</v>
      </c>
      <c r="AC9" s="442">
        <v>1.4920587553690306E-4</v>
      </c>
      <c r="AD9" s="442">
        <v>0</v>
      </c>
      <c r="AE9" s="442">
        <v>0</v>
      </c>
      <c r="AF9" s="442">
        <v>2.0672368795059305E-4</v>
      </c>
      <c r="AG9" s="442">
        <v>0</v>
      </c>
      <c r="AH9" s="442">
        <v>3.2608189313830532E-4</v>
      </c>
      <c r="AI9" s="442">
        <v>5.9685716299062788E-3</v>
      </c>
      <c r="AJ9" s="442">
        <v>6.0111289042638627E-3</v>
      </c>
      <c r="AK9" s="442">
        <v>1.5323322096230463E-3</v>
      </c>
      <c r="AL9" s="442">
        <v>4.5438022537259174E-6</v>
      </c>
      <c r="AM9" s="442">
        <v>0.13022609417133374</v>
      </c>
      <c r="AN9" s="442">
        <v>0</v>
      </c>
      <c r="AO9" s="442">
        <v>2.3393699834630744E-3</v>
      </c>
      <c r="AP9" s="443">
        <v>1.2101975165927419E-2</v>
      </c>
      <c r="AQ9" s="442">
        <v>5.9598822331673226E-2</v>
      </c>
      <c r="AR9" s="442">
        <v>8.9702751776602072E-2</v>
      </c>
      <c r="AS9" s="442">
        <v>0</v>
      </c>
      <c r="AT9" s="442">
        <v>0</v>
      </c>
      <c r="AU9" s="442">
        <v>0</v>
      </c>
      <c r="AV9" s="442">
        <v>-3.099150766515937E-2</v>
      </c>
      <c r="AW9" s="443">
        <v>5.6956791151552791E-2</v>
      </c>
      <c r="AX9" s="442">
        <v>3.7037293234979549E-2</v>
      </c>
      <c r="AY9" s="443">
        <v>4.1569050070587317E-2</v>
      </c>
      <c r="AZ9" s="443">
        <v>4.8176038414376537E-2</v>
      </c>
      <c r="BA9" s="442">
        <v>3.8670281407354311E-2</v>
      </c>
      <c r="BB9" s="443">
        <v>6.8087909626961526E-2</v>
      </c>
      <c r="BC9" s="442">
        <v>2.7919164757370798E-2</v>
      </c>
      <c r="BD9" s="443">
        <v>2.4924962942128617E-2</v>
      </c>
    </row>
    <row r="10" spans="1:56" x14ac:dyDescent="0.2">
      <c r="A10" s="280" t="s">
        <v>450</v>
      </c>
      <c r="B10" s="282" t="s">
        <v>28</v>
      </c>
      <c r="C10" s="442">
        <v>4.2288557213930348E-3</v>
      </c>
      <c r="D10" s="442">
        <v>3.1298904538341159E-3</v>
      </c>
      <c r="E10" s="442">
        <v>2.1891096394407651E-2</v>
      </c>
      <c r="F10" s="442">
        <v>4.9964311206281229E-3</v>
      </c>
      <c r="G10" s="442">
        <v>1.0648566656962938E-3</v>
      </c>
      <c r="H10" s="442">
        <v>0.24570747217806041</v>
      </c>
      <c r="I10" s="442">
        <v>6.9868995633187774E-3</v>
      </c>
      <c r="J10" s="442">
        <v>1.0132528871950165E-3</v>
      </c>
      <c r="K10" s="442">
        <v>5.5862800960840175E-5</v>
      </c>
      <c r="L10" s="442">
        <v>7.1394843705732368E-3</v>
      </c>
      <c r="M10" s="442">
        <v>3.4006995724834821E-3</v>
      </c>
      <c r="N10" s="442">
        <v>3.3829114349648206E-4</v>
      </c>
      <c r="O10" s="442">
        <v>9.2597636036821174E-4</v>
      </c>
      <c r="P10" s="442">
        <v>1.2855327016408598E-3</v>
      </c>
      <c r="Q10" s="442">
        <v>1.1425732737208147E-3</v>
      </c>
      <c r="R10" s="442">
        <v>1.3881413071191819E-3</v>
      </c>
      <c r="S10" s="442">
        <v>1.170909406305564E-3</v>
      </c>
      <c r="T10" s="442">
        <v>3.7694568555349068E-3</v>
      </c>
      <c r="U10" s="442">
        <v>2.5593763574673916E-3</v>
      </c>
      <c r="V10" s="442">
        <v>1.7308716492100125E-3</v>
      </c>
      <c r="W10" s="442">
        <v>1.7593465284322966E-3</v>
      </c>
      <c r="X10" s="442">
        <v>7.5760214566860567E-3</v>
      </c>
      <c r="Y10" s="442">
        <v>3.3273345062383324E-3</v>
      </c>
      <c r="Z10" s="442">
        <v>1.8721661547462337E-4</v>
      </c>
      <c r="AA10" s="442">
        <v>8.8281758200910697E-4</v>
      </c>
      <c r="AB10" s="442">
        <v>1.9983763192406171E-3</v>
      </c>
      <c r="AC10" s="442">
        <v>4.4539541144313823E-3</v>
      </c>
      <c r="AD10" s="442">
        <v>1.6161320572762523E-3</v>
      </c>
      <c r="AE10" s="442">
        <v>2.4030869368194115E-5</v>
      </c>
      <c r="AF10" s="442">
        <v>1.8036641773689242E-3</v>
      </c>
      <c r="AG10" s="442">
        <v>8.4500778296642211E-4</v>
      </c>
      <c r="AH10" s="442">
        <v>3.3260353100107139E-3</v>
      </c>
      <c r="AI10" s="442">
        <v>5.7783101966034812E-4</v>
      </c>
      <c r="AJ10" s="442">
        <v>2.6563012312122523E-3</v>
      </c>
      <c r="AK10" s="442">
        <v>2.6969046889365616E-2</v>
      </c>
      <c r="AL10" s="442">
        <v>2.0356234096692112E-3</v>
      </c>
      <c r="AM10" s="442">
        <v>3.5926156399087327E-3</v>
      </c>
      <c r="AN10" s="442">
        <v>3.5771411952886432E-2</v>
      </c>
      <c r="AO10" s="442">
        <v>5.0820796192473684E-3</v>
      </c>
      <c r="AP10" s="443">
        <v>2.5115145293779224E-3</v>
      </c>
      <c r="AQ10" s="442">
        <v>7.3053958121233799E-3</v>
      </c>
      <c r="AR10" s="442">
        <v>1.4239426478414675E-2</v>
      </c>
      <c r="AS10" s="442">
        <v>0</v>
      </c>
      <c r="AT10" s="442">
        <v>4.312772402315705E-5</v>
      </c>
      <c r="AU10" s="442">
        <v>2.5091271158313973E-3</v>
      </c>
      <c r="AV10" s="442">
        <v>0.17072901731553988</v>
      </c>
      <c r="AW10" s="443">
        <v>9.8294214517439683E-3</v>
      </c>
      <c r="AX10" s="442">
        <v>6.842474366661167E-3</v>
      </c>
      <c r="AY10" s="443">
        <v>4.5433024030024803E-3</v>
      </c>
      <c r="AZ10" s="443">
        <v>6.8129875215101965E-3</v>
      </c>
      <c r="BA10" s="442">
        <v>6.0139831745897885E-3</v>
      </c>
      <c r="BB10" s="443">
        <v>1.3744103525400151E-2</v>
      </c>
      <c r="BC10" s="442">
        <v>-2.3822025770193532E-4</v>
      </c>
      <c r="BD10" s="443">
        <v>2.4021023933379656E-3</v>
      </c>
    </row>
    <row r="11" spans="1:56" x14ac:dyDescent="0.2">
      <c r="A11" s="280" t="s">
        <v>451</v>
      </c>
      <c r="B11" s="282" t="s">
        <v>285</v>
      </c>
      <c r="C11" s="442">
        <v>2.6865671641791045E-2</v>
      </c>
      <c r="D11" s="442">
        <v>1.2519561815336464E-2</v>
      </c>
      <c r="E11" s="442">
        <v>3.495217071376012E-3</v>
      </c>
      <c r="F11" s="442">
        <v>3.0930287889602663E-3</v>
      </c>
      <c r="G11" s="442">
        <v>1.7405426938575389E-2</v>
      </c>
      <c r="H11" s="442">
        <v>6.2798092209856915E-3</v>
      </c>
      <c r="I11" s="442">
        <v>0.34029112081513829</v>
      </c>
      <c r="J11" s="442">
        <v>1.4289168556920633E-2</v>
      </c>
      <c r="K11" s="442">
        <v>0</v>
      </c>
      <c r="L11" s="442">
        <v>6.742846349985834E-3</v>
      </c>
      <c r="M11" s="442">
        <v>2.074426739214924E-2</v>
      </c>
      <c r="N11" s="442">
        <v>3.320839665515925E-4</v>
      </c>
      <c r="O11" s="442">
        <v>2.3421754997548887E-3</v>
      </c>
      <c r="P11" s="442">
        <v>3.6688236653570601E-3</v>
      </c>
      <c r="Q11" s="442">
        <v>1.6641828117237953E-3</v>
      </c>
      <c r="R11" s="442">
        <v>1.1898354061021558E-3</v>
      </c>
      <c r="S11" s="442">
        <v>5.2907758358992155E-3</v>
      </c>
      <c r="T11" s="442">
        <v>6.2341017226154229E-3</v>
      </c>
      <c r="U11" s="442">
        <v>7.3940148162062527E-3</v>
      </c>
      <c r="V11" s="442">
        <v>6.0358601100656845E-3</v>
      </c>
      <c r="W11" s="442">
        <v>1.4137606032045241E-3</v>
      </c>
      <c r="X11" s="442">
        <v>7.5481556306384756E-2</v>
      </c>
      <c r="Y11" s="442">
        <v>5.0044319692716797E-2</v>
      </c>
      <c r="Z11" s="442">
        <v>2.1315391741017014E-3</v>
      </c>
      <c r="AA11" s="442">
        <v>2.8343090790818697E-3</v>
      </c>
      <c r="AB11" s="442">
        <v>3.5596078186473489E-3</v>
      </c>
      <c r="AC11" s="442">
        <v>8.4793381608312349E-3</v>
      </c>
      <c r="AD11" s="442">
        <v>4.6355721972080157E-3</v>
      </c>
      <c r="AE11" s="442">
        <v>4.2225670461255372E-4</v>
      </c>
      <c r="AF11" s="442">
        <v>5.4678415462931862E-3</v>
      </c>
      <c r="AG11" s="442">
        <v>8.0942850789415162E-3</v>
      </c>
      <c r="AH11" s="442">
        <v>1.2670610704802721E-3</v>
      </c>
      <c r="AI11" s="442">
        <v>7.2933549432739062E-3</v>
      </c>
      <c r="AJ11" s="442">
        <v>3.6874593120227329E-3</v>
      </c>
      <c r="AK11" s="442">
        <v>1.9384002451731535E-2</v>
      </c>
      <c r="AL11" s="442">
        <v>3.3351508542348238E-3</v>
      </c>
      <c r="AM11" s="442">
        <v>6.1024683675585979E-3</v>
      </c>
      <c r="AN11" s="442">
        <v>0.4155881925258107</v>
      </c>
      <c r="AO11" s="442">
        <v>0.10450530391642802</v>
      </c>
      <c r="AP11" s="443">
        <v>1.1342582382278366E-2</v>
      </c>
      <c r="AQ11" s="442">
        <v>5.1316622183088904E-3</v>
      </c>
      <c r="AR11" s="442">
        <v>1.1512694487055067E-3</v>
      </c>
      <c r="AS11" s="442">
        <v>3.9298444174595125E-6</v>
      </c>
      <c r="AT11" s="442">
        <v>6.3930508551973979E-4</v>
      </c>
      <c r="AU11" s="442">
        <v>4.0358446730833055E-3</v>
      </c>
      <c r="AV11" s="442">
        <v>-6.2093305393184077E-2</v>
      </c>
      <c r="AW11" s="443">
        <v>8.8219525505666351E-4</v>
      </c>
      <c r="AX11" s="442">
        <v>1.2459358058228171E-2</v>
      </c>
      <c r="AY11" s="443">
        <v>1.0027769039886078E-2</v>
      </c>
      <c r="AZ11" s="443">
        <v>6.1009613898420356E-3</v>
      </c>
      <c r="BA11" s="442">
        <v>1.1583151268881216E-2</v>
      </c>
      <c r="BB11" s="443">
        <v>2.2335802874770178E-2</v>
      </c>
      <c r="BC11" s="442">
        <v>-1.0415172593279029E-2</v>
      </c>
      <c r="BD11" s="443">
        <v>6.5589997783115361E-3</v>
      </c>
    </row>
    <row r="12" spans="1:56" x14ac:dyDescent="0.2">
      <c r="A12" s="280" t="s">
        <v>452</v>
      </c>
      <c r="B12" s="282" t="s">
        <v>29</v>
      </c>
      <c r="C12" s="442">
        <v>6.778606965174129E-2</v>
      </c>
      <c r="D12" s="442">
        <v>0</v>
      </c>
      <c r="E12" s="442">
        <v>1.1405445180279618E-2</v>
      </c>
      <c r="F12" s="442">
        <v>1.9271948608137045E-2</v>
      </c>
      <c r="G12" s="442">
        <v>1.0748157568143166E-2</v>
      </c>
      <c r="H12" s="442">
        <v>0.11406995230524643</v>
      </c>
      <c r="I12" s="442">
        <v>3.7350800582241633E-2</v>
      </c>
      <c r="J12" s="442">
        <v>0.36068348512936244</v>
      </c>
      <c r="K12" s="442">
        <v>1.8434724317077259E-3</v>
      </c>
      <c r="L12" s="442">
        <v>0.20139767683445084</v>
      </c>
      <c r="M12" s="442">
        <v>3.493004275165177E-2</v>
      </c>
      <c r="N12" s="442">
        <v>3.8360353519417602E-3</v>
      </c>
      <c r="O12" s="442">
        <v>8.7695408246636526E-3</v>
      </c>
      <c r="P12" s="442">
        <v>9.1142824127571059E-3</v>
      </c>
      <c r="Q12" s="442">
        <v>4.5206159960258325E-3</v>
      </c>
      <c r="R12" s="442">
        <v>4.1360945069265414E-3</v>
      </c>
      <c r="S12" s="442">
        <v>1.7151654451624095E-2</v>
      </c>
      <c r="T12" s="442">
        <v>1.7990589537780238E-2</v>
      </c>
      <c r="U12" s="442">
        <v>1.3740798572384564E-2</v>
      </c>
      <c r="V12" s="442">
        <v>1.0385229895260074E-2</v>
      </c>
      <c r="W12" s="442">
        <v>1.0084825636192271E-2</v>
      </c>
      <c r="X12" s="442">
        <v>3.448395973388136E-2</v>
      </c>
      <c r="Y12" s="442">
        <v>5.7481298432694502E-3</v>
      </c>
      <c r="Z12" s="442">
        <v>1.3436692506459949E-3</v>
      </c>
      <c r="AA12" s="442">
        <v>9.0140321531456177E-3</v>
      </c>
      <c r="AB12" s="442">
        <v>1.480047461437582E-2</v>
      </c>
      <c r="AC12" s="442">
        <v>9.523779289589556E-6</v>
      </c>
      <c r="AD12" s="442">
        <v>1.9952247620694472E-5</v>
      </c>
      <c r="AE12" s="442">
        <v>3.4329813383134449E-5</v>
      </c>
      <c r="AF12" s="442">
        <v>5.4781777306907157E-4</v>
      </c>
      <c r="AG12" s="442">
        <v>5.5592617300422508E-4</v>
      </c>
      <c r="AH12" s="442">
        <v>9.130293007872549E-4</v>
      </c>
      <c r="AI12" s="442">
        <v>9.2241561553097033E-3</v>
      </c>
      <c r="AJ12" s="442">
        <v>0.18358890530927616</v>
      </c>
      <c r="AK12" s="442">
        <v>2.5283481458780264E-3</v>
      </c>
      <c r="AL12" s="442">
        <v>4.5438022537259174E-3</v>
      </c>
      <c r="AM12" s="442">
        <v>6.4011615847334577E-3</v>
      </c>
      <c r="AN12" s="442">
        <v>1.8758179438708739E-2</v>
      </c>
      <c r="AO12" s="442">
        <v>7.8651232202637845E-3</v>
      </c>
      <c r="AP12" s="443">
        <v>3.2901355889418511E-2</v>
      </c>
      <c r="AQ12" s="442">
        <v>1.1102550697520842E-2</v>
      </c>
      <c r="AR12" s="442">
        <v>8.2240240428262841E-3</v>
      </c>
      <c r="AS12" s="442">
        <v>0</v>
      </c>
      <c r="AT12" s="442">
        <v>0</v>
      </c>
      <c r="AU12" s="442">
        <v>0</v>
      </c>
      <c r="AV12" s="442">
        <v>1.3210543730009927</v>
      </c>
      <c r="AW12" s="443">
        <v>1.1180072946700143E-2</v>
      </c>
      <c r="AX12" s="442">
        <v>3.9795075705248699E-2</v>
      </c>
      <c r="AY12" s="443">
        <v>9.409728228895764E-2</v>
      </c>
      <c r="AZ12" s="443">
        <v>5.8495368223644213E-2</v>
      </c>
      <c r="BA12" s="442">
        <v>5.9362511536821788E-2</v>
      </c>
      <c r="BB12" s="443">
        <v>7.9934189152243984E-2</v>
      </c>
      <c r="BC12" s="442">
        <v>3.668508820177796E-2</v>
      </c>
      <c r="BD12" s="443">
        <v>4.9750442947299439E-2</v>
      </c>
    </row>
    <row r="13" spans="1:56" x14ac:dyDescent="0.2">
      <c r="A13" s="280" t="s">
        <v>453</v>
      </c>
      <c r="B13" s="282" t="s">
        <v>30</v>
      </c>
      <c r="C13" s="442">
        <v>7.0895522388059705E-3</v>
      </c>
      <c r="D13" s="442">
        <v>9.3896713615023476E-3</v>
      </c>
      <c r="E13" s="442">
        <v>5.4267844002943343E-2</v>
      </c>
      <c r="F13" s="442">
        <v>2.8788960266476326E-2</v>
      </c>
      <c r="G13" s="442">
        <v>4.259426662785175E-3</v>
      </c>
      <c r="H13" s="442">
        <v>6.1208267090620029E-3</v>
      </c>
      <c r="I13" s="442">
        <v>4.6870451237263468E-3</v>
      </c>
      <c r="J13" s="442">
        <v>8.1305868039163759E-2</v>
      </c>
      <c r="K13" s="442">
        <v>6.2063571867493436E-2</v>
      </c>
      <c r="L13" s="442">
        <v>2.2853904995750306E-3</v>
      </c>
      <c r="M13" s="442">
        <v>2.2638942868247181E-2</v>
      </c>
      <c r="N13" s="442">
        <v>2.2946898635765961E-2</v>
      </c>
      <c r="O13" s="442">
        <v>2.7779290811046353E-3</v>
      </c>
      <c r="P13" s="442">
        <v>3.0332794083660734E-3</v>
      </c>
      <c r="Q13" s="442">
        <v>1.2667660208643815E-3</v>
      </c>
      <c r="R13" s="442">
        <v>1.0765177483781411E-3</v>
      </c>
      <c r="S13" s="442">
        <v>8.7818205472917294E-4</v>
      </c>
      <c r="T13" s="442">
        <v>1.3838915029061722E-3</v>
      </c>
      <c r="U13" s="442">
        <v>1.0542752151402374E-3</v>
      </c>
      <c r="V13" s="442">
        <v>4.8819456772590097E-4</v>
      </c>
      <c r="W13" s="442">
        <v>1.9792648444863338E-3</v>
      </c>
      <c r="X13" s="442">
        <v>1.9854401058901389E-3</v>
      </c>
      <c r="Y13" s="442">
        <v>1.2869498650263904E-2</v>
      </c>
      <c r="Z13" s="442">
        <v>4.8253132465506311E-2</v>
      </c>
      <c r="AA13" s="442">
        <v>1.1755413065700214E-2</v>
      </c>
      <c r="AB13" s="442">
        <v>1.1990257915443702E-2</v>
      </c>
      <c r="AC13" s="442">
        <v>1.6222170723267544E-3</v>
      </c>
      <c r="AD13" s="442">
        <v>3.5914045717250047E-4</v>
      </c>
      <c r="AE13" s="442">
        <v>3.6046304052291173E-4</v>
      </c>
      <c r="AF13" s="442">
        <v>4.0760743171658183E-2</v>
      </c>
      <c r="AG13" s="442">
        <v>7.3382254836557709E-4</v>
      </c>
      <c r="AH13" s="442">
        <v>1.0835235477709973E-2</v>
      </c>
      <c r="AI13" s="442">
        <v>3.8404622648157282E-3</v>
      </c>
      <c r="AJ13" s="442">
        <v>2.2666470255603656E-3</v>
      </c>
      <c r="AK13" s="442">
        <v>3.6775973030953109E-3</v>
      </c>
      <c r="AL13" s="442">
        <v>2.3945837877135589E-3</v>
      </c>
      <c r="AM13" s="442">
        <v>5.0777846919726199E-3</v>
      </c>
      <c r="AN13" s="442">
        <v>0</v>
      </c>
      <c r="AO13" s="442">
        <v>1.4883233170653007E-2</v>
      </c>
      <c r="AP13" s="443">
        <v>1.709082486630429E-2</v>
      </c>
      <c r="AQ13" s="442">
        <v>1.0593511817956691E-3</v>
      </c>
      <c r="AR13" s="442">
        <v>1.6620229784303289E-2</v>
      </c>
      <c r="AS13" s="442">
        <v>0</v>
      </c>
      <c r="AT13" s="442">
        <v>0</v>
      </c>
      <c r="AU13" s="442">
        <v>0</v>
      </c>
      <c r="AV13" s="442">
        <v>-2.2058012573067166E-3</v>
      </c>
      <c r="AW13" s="443">
        <v>1.0220121635430651E-2</v>
      </c>
      <c r="AX13" s="442">
        <v>2.254220139604218E-2</v>
      </c>
      <c r="AY13" s="443">
        <v>3.5356860513032018E-3</v>
      </c>
      <c r="AZ13" s="443">
        <v>6.4057621564808801E-3</v>
      </c>
      <c r="BA13" s="442">
        <v>1.5693331105353762E-2</v>
      </c>
      <c r="BB13" s="443">
        <v>4.1964631981930622E-2</v>
      </c>
      <c r="BC13" s="442">
        <v>-2.9769217369541148E-2</v>
      </c>
      <c r="BD13" s="443">
        <v>3.4181267840336189E-3</v>
      </c>
    </row>
    <row r="14" spans="1:56" x14ac:dyDescent="0.2">
      <c r="A14" s="280" t="s">
        <v>454</v>
      </c>
      <c r="B14" s="282" t="s">
        <v>455</v>
      </c>
      <c r="C14" s="442">
        <v>8.0845771144278603E-3</v>
      </c>
      <c r="D14" s="442">
        <v>1.4084507042253521E-2</v>
      </c>
      <c r="E14" s="442">
        <v>1.7292126563649743E-2</v>
      </c>
      <c r="F14" s="442">
        <v>6.1860575779205326E-3</v>
      </c>
      <c r="G14" s="442">
        <v>1.9198063339819511E-2</v>
      </c>
      <c r="H14" s="442">
        <v>1.0731319554848967E-2</v>
      </c>
      <c r="I14" s="442">
        <v>2.2416302765647742E-2</v>
      </c>
      <c r="J14" s="442">
        <v>1.8860320786652698E-2</v>
      </c>
      <c r="K14" s="442">
        <v>1.6758840288252054E-4</v>
      </c>
      <c r="L14" s="442">
        <v>0.21120030220039665</v>
      </c>
      <c r="M14" s="442">
        <v>7.8701904391760592E-3</v>
      </c>
      <c r="N14" s="442">
        <v>7.1382534866230168E-4</v>
      </c>
      <c r="O14" s="442">
        <v>5.5558581622092706E-3</v>
      </c>
      <c r="P14" s="442">
        <v>5.0265773052923504E-3</v>
      </c>
      <c r="Q14" s="442">
        <v>1.3611525086934924E-2</v>
      </c>
      <c r="R14" s="442">
        <v>2.121873140882178E-2</v>
      </c>
      <c r="S14" s="442">
        <v>4.0938462205646384E-2</v>
      </c>
      <c r="T14" s="442">
        <v>2.0415694647634864E-2</v>
      </c>
      <c r="U14" s="442">
        <v>4.0341876328116748E-2</v>
      </c>
      <c r="V14" s="442">
        <v>4.1895970175750044E-2</v>
      </c>
      <c r="W14" s="442">
        <v>3.8108702481935285E-2</v>
      </c>
      <c r="X14" s="442">
        <v>6.5293113657737989E-2</v>
      </c>
      <c r="Y14" s="442">
        <v>1.43535368457809E-2</v>
      </c>
      <c r="Z14" s="442">
        <v>0</v>
      </c>
      <c r="AA14" s="442">
        <v>3.8936901774927979E-2</v>
      </c>
      <c r="AB14" s="442">
        <v>1.4113532754636858E-2</v>
      </c>
      <c r="AC14" s="442">
        <v>5.3936336710042193E-3</v>
      </c>
      <c r="AD14" s="442">
        <v>2.9994878923110687E-3</v>
      </c>
      <c r="AE14" s="442">
        <v>5.8017384617497223E-4</v>
      </c>
      <c r="AF14" s="442">
        <v>2.1654306312824619E-3</v>
      </c>
      <c r="AG14" s="442">
        <v>3.2466088503446742E-3</v>
      </c>
      <c r="AH14" s="442">
        <v>1.9099082312386453E-3</v>
      </c>
      <c r="AI14" s="442">
        <v>4.3971531252202101E-3</v>
      </c>
      <c r="AJ14" s="442">
        <v>2.3854440394786235E-3</v>
      </c>
      <c r="AK14" s="442">
        <v>8.3512105424456019E-3</v>
      </c>
      <c r="AL14" s="442">
        <v>1.415848782260996E-2</v>
      </c>
      <c r="AM14" s="442">
        <v>2.8209914955403441E-3</v>
      </c>
      <c r="AN14" s="442">
        <v>4.4786971062963504E-2</v>
      </c>
      <c r="AO14" s="442">
        <v>1.4399225587867543E-2</v>
      </c>
      <c r="AP14" s="443">
        <v>1.2408634660657209E-2</v>
      </c>
      <c r="AQ14" s="442">
        <v>1.6922103293619129E-3</v>
      </c>
      <c r="AR14" s="442">
        <v>2.9857871834204678E-3</v>
      </c>
      <c r="AS14" s="442">
        <v>2.7508910922216589E-5</v>
      </c>
      <c r="AT14" s="442">
        <v>0</v>
      </c>
      <c r="AU14" s="442">
        <v>0</v>
      </c>
      <c r="AV14" s="442">
        <v>-1.8749310687107092E-2</v>
      </c>
      <c r="AW14" s="443">
        <v>1.811908100021167E-3</v>
      </c>
      <c r="AX14" s="442">
        <v>1.3989311889023009E-2</v>
      </c>
      <c r="AY14" s="443">
        <v>1.6770130928729744E-2</v>
      </c>
      <c r="AZ14" s="443">
        <v>1.0347563551681144E-2</v>
      </c>
      <c r="BA14" s="442">
        <v>1.499136137360146E-2</v>
      </c>
      <c r="BB14" s="443">
        <v>2.5439178296151266E-2</v>
      </c>
      <c r="BC14" s="442">
        <v>-5.0055356068609098E-3</v>
      </c>
      <c r="BD14" s="443">
        <v>1.0109643180864753E-2</v>
      </c>
    </row>
    <row r="15" spans="1:56" x14ac:dyDescent="0.2">
      <c r="A15" s="280" t="s">
        <v>456</v>
      </c>
      <c r="B15" s="282" t="s">
        <v>31</v>
      </c>
      <c r="C15" s="442">
        <v>2.7363184079601992E-3</v>
      </c>
      <c r="D15" s="442">
        <v>0</v>
      </c>
      <c r="E15" s="442">
        <v>0</v>
      </c>
      <c r="F15" s="442">
        <v>7.1377587437544611E-4</v>
      </c>
      <c r="G15" s="442">
        <v>2.6812937625446242E-3</v>
      </c>
      <c r="H15" s="442">
        <v>7.1542130365659774E-4</v>
      </c>
      <c r="I15" s="442">
        <v>1.6885007278020379E-3</v>
      </c>
      <c r="J15" s="442">
        <v>6.8432950676845256E-3</v>
      </c>
      <c r="K15" s="442">
        <v>2.7931400480420089E-4</v>
      </c>
      <c r="L15" s="442">
        <v>2.9464538672207006E-3</v>
      </c>
      <c r="M15" s="442">
        <v>8.6960746210649045E-2</v>
      </c>
      <c r="N15" s="442">
        <v>5.0371240907778935E-3</v>
      </c>
      <c r="O15" s="442">
        <v>9.2052944060133993E-3</v>
      </c>
      <c r="P15" s="442">
        <v>3.6977120406748326E-3</v>
      </c>
      <c r="Q15" s="442">
        <v>6.6318926974664677E-3</v>
      </c>
      <c r="R15" s="442">
        <v>4.5327063089605941E-3</v>
      </c>
      <c r="S15" s="442">
        <v>1.9081486621275859E-2</v>
      </c>
      <c r="T15" s="442">
        <v>3.6073438509087556E-2</v>
      </c>
      <c r="U15" s="442">
        <v>9.232539300515397E-3</v>
      </c>
      <c r="V15" s="442">
        <v>2.7960234333392507E-3</v>
      </c>
      <c r="W15" s="442">
        <v>5.8435438265786992E-3</v>
      </c>
      <c r="X15" s="442">
        <v>5.3641715141593228E-3</v>
      </c>
      <c r="Y15" s="442">
        <v>5.7007883533219623E-2</v>
      </c>
      <c r="Z15" s="442">
        <v>5.4604846180098485E-5</v>
      </c>
      <c r="AA15" s="442">
        <v>4.5999442431000834E-3</v>
      </c>
      <c r="AB15" s="442">
        <v>4.9959407981015427E-4</v>
      </c>
      <c r="AC15" s="442">
        <v>2.1587233056402996E-4</v>
      </c>
      <c r="AD15" s="442">
        <v>6.650749206898157E-6</v>
      </c>
      <c r="AE15" s="442">
        <v>7.2092608104582342E-5</v>
      </c>
      <c r="AF15" s="442">
        <v>3.1008553192588958E-5</v>
      </c>
      <c r="AG15" s="442">
        <v>0</v>
      </c>
      <c r="AH15" s="442">
        <v>1.770158848465086E-4</v>
      </c>
      <c r="AI15" s="442">
        <v>2.0012684095553519E-3</v>
      </c>
      <c r="AJ15" s="442">
        <v>7.3178960573647026E-4</v>
      </c>
      <c r="AK15" s="442">
        <v>4.5969966288691386E-4</v>
      </c>
      <c r="AL15" s="442">
        <v>1.0677935296255906E-3</v>
      </c>
      <c r="AM15" s="442">
        <v>1.3690105787181083E-3</v>
      </c>
      <c r="AN15" s="442">
        <v>3.6353060927730115E-3</v>
      </c>
      <c r="AO15" s="442">
        <v>4.7997418626225148E-3</v>
      </c>
      <c r="AP15" s="443">
        <v>7.1156077653210881E-3</v>
      </c>
      <c r="AQ15" s="442">
        <v>7.7043722312412292E-4</v>
      </c>
      <c r="AR15" s="442">
        <v>4.3984597564411608E-4</v>
      </c>
      <c r="AS15" s="442">
        <v>0</v>
      </c>
      <c r="AT15" s="442">
        <v>0</v>
      </c>
      <c r="AU15" s="442">
        <v>0</v>
      </c>
      <c r="AV15" s="442">
        <v>-5.0181978603727806E-2</v>
      </c>
      <c r="AW15" s="443">
        <v>7.8236031868463625E-5</v>
      </c>
      <c r="AX15" s="442">
        <v>7.6147755291209014E-3</v>
      </c>
      <c r="AY15" s="443">
        <v>6.2074945709703197E-3</v>
      </c>
      <c r="AZ15" s="443">
        <v>3.5757931723803928E-3</v>
      </c>
      <c r="BA15" s="442">
        <v>7.1076712772309338E-3</v>
      </c>
      <c r="BB15" s="443">
        <v>1.3907568124893492E-2</v>
      </c>
      <c r="BC15" s="442">
        <v>-6.934994971598574E-3</v>
      </c>
      <c r="BD15" s="443">
        <v>3.9304352674458419E-3</v>
      </c>
    </row>
    <row r="16" spans="1:56" x14ac:dyDescent="0.2">
      <c r="A16" s="280" t="s">
        <v>457</v>
      </c>
      <c r="B16" s="282" t="s">
        <v>32</v>
      </c>
      <c r="C16" s="442">
        <v>0</v>
      </c>
      <c r="D16" s="442">
        <v>0</v>
      </c>
      <c r="E16" s="442">
        <v>1.8395879323031641E-4</v>
      </c>
      <c r="F16" s="442">
        <v>3.3309540804187486E-3</v>
      </c>
      <c r="G16" s="442">
        <v>0</v>
      </c>
      <c r="H16" s="442">
        <v>1.5898251192368839E-4</v>
      </c>
      <c r="I16" s="442">
        <v>3.5516739446870452E-3</v>
      </c>
      <c r="J16" s="442">
        <v>3.4542712063466474E-5</v>
      </c>
      <c r="K16" s="442">
        <v>0</v>
      </c>
      <c r="L16" s="442">
        <v>2.2853904995750306E-3</v>
      </c>
      <c r="M16" s="442">
        <v>8.4531675087446568E-3</v>
      </c>
      <c r="N16" s="442">
        <v>0.53726530405339001</v>
      </c>
      <c r="O16" s="442">
        <v>1.2527915463805218E-3</v>
      </c>
      <c r="P16" s="442">
        <v>0.23600358215853939</v>
      </c>
      <c r="Q16" s="442">
        <v>0.11937406855439642</v>
      </c>
      <c r="R16" s="442">
        <v>9.5555114875775518E-2</v>
      </c>
      <c r="S16" s="442">
        <v>2.3266403573442038E-2</v>
      </c>
      <c r="T16" s="442">
        <v>5.8782439075824077E-3</v>
      </c>
      <c r="U16" s="442">
        <v>4.5939631590687625E-2</v>
      </c>
      <c r="V16" s="442">
        <v>9.1869341381146819E-3</v>
      </c>
      <c r="W16" s="442">
        <v>5.5042412818096138E-2</v>
      </c>
      <c r="X16" s="442">
        <v>3.8489672228221115E-3</v>
      </c>
      <c r="Y16" s="442">
        <v>2.4822385473884958E-2</v>
      </c>
      <c r="Z16" s="442">
        <v>0</v>
      </c>
      <c r="AA16" s="442">
        <v>4.6464083263637211E-5</v>
      </c>
      <c r="AB16" s="442">
        <v>0</v>
      </c>
      <c r="AC16" s="442">
        <v>0</v>
      </c>
      <c r="AD16" s="442">
        <v>0</v>
      </c>
      <c r="AE16" s="442">
        <v>0</v>
      </c>
      <c r="AF16" s="442">
        <v>3.1008553192588955E-4</v>
      </c>
      <c r="AG16" s="442">
        <v>0</v>
      </c>
      <c r="AH16" s="442">
        <v>3.726650207294918E-5</v>
      </c>
      <c r="AI16" s="442">
        <v>0</v>
      </c>
      <c r="AJ16" s="442">
        <v>0</v>
      </c>
      <c r="AK16" s="442">
        <v>0</v>
      </c>
      <c r="AL16" s="442">
        <v>1.8629589240276264E-4</v>
      </c>
      <c r="AM16" s="442">
        <v>2.903961833644472E-5</v>
      </c>
      <c r="AN16" s="442">
        <v>0</v>
      </c>
      <c r="AO16" s="442">
        <v>3.791392731819465E-3</v>
      </c>
      <c r="AP16" s="443">
        <v>0.11003347476713642</v>
      </c>
      <c r="AQ16" s="442">
        <v>0</v>
      </c>
      <c r="AR16" s="442">
        <v>-1.1191810412296904E-4</v>
      </c>
      <c r="AS16" s="442">
        <v>0</v>
      </c>
      <c r="AT16" s="442">
        <v>-1.4054564181664121E-3</v>
      </c>
      <c r="AU16" s="442">
        <v>-1.4470627281778958E-3</v>
      </c>
      <c r="AV16" s="442">
        <v>-0.72725267453402453</v>
      </c>
      <c r="AW16" s="443">
        <v>-3.551819851697122E-3</v>
      </c>
      <c r="AX16" s="442">
        <v>0.11573408995518171</v>
      </c>
      <c r="AY16" s="443">
        <v>0.27027557043184125</v>
      </c>
      <c r="AZ16" s="443">
        <v>0.15270312322895091</v>
      </c>
      <c r="BA16" s="442">
        <v>0.17142207563365977</v>
      </c>
      <c r="BB16" s="443">
        <v>0.1432767214559138</v>
      </c>
      <c r="BC16" s="442">
        <v>0.16229285127198392</v>
      </c>
      <c r="BD16" s="443">
        <v>0.18457292700759337</v>
      </c>
    </row>
    <row r="17" spans="1:56" x14ac:dyDescent="0.2">
      <c r="A17" s="280" t="s">
        <v>458</v>
      </c>
      <c r="B17" s="282" t="s">
        <v>33</v>
      </c>
      <c r="C17" s="442">
        <v>0</v>
      </c>
      <c r="D17" s="442">
        <v>0</v>
      </c>
      <c r="E17" s="442">
        <v>0</v>
      </c>
      <c r="F17" s="442">
        <v>9.5170116583392819E-4</v>
      </c>
      <c r="G17" s="442">
        <v>1.5245070249896579E-3</v>
      </c>
      <c r="H17" s="442">
        <v>0</v>
      </c>
      <c r="I17" s="442">
        <v>1.1353711790393012E-3</v>
      </c>
      <c r="J17" s="442">
        <v>5.1545402556928306E-3</v>
      </c>
      <c r="K17" s="442">
        <v>0</v>
      </c>
      <c r="L17" s="442">
        <v>2.4553782226839171E-3</v>
      </c>
      <c r="M17" s="442">
        <v>1.0347842984842596E-2</v>
      </c>
      <c r="N17" s="442">
        <v>8.7024620767351905E-3</v>
      </c>
      <c r="O17" s="442">
        <v>0.41805109210741326</v>
      </c>
      <c r="P17" s="442">
        <v>6.832100762653108E-2</v>
      </c>
      <c r="Q17" s="442">
        <v>3.9145553899652262E-2</v>
      </c>
      <c r="R17" s="442">
        <v>2.0170543074874644E-2</v>
      </c>
      <c r="S17" s="442">
        <v>3.8217182011362157E-2</v>
      </c>
      <c r="T17" s="442">
        <v>4.7711307052574696E-2</v>
      </c>
      <c r="U17" s="442">
        <v>6.6773894361153829E-2</v>
      </c>
      <c r="V17" s="442">
        <v>4.1895970175750044E-2</v>
      </c>
      <c r="W17" s="442">
        <v>2.4787935909519321E-2</v>
      </c>
      <c r="X17" s="442">
        <v>1.4333484273224424E-2</v>
      </c>
      <c r="Y17" s="442">
        <v>9.5656670113753884E-3</v>
      </c>
      <c r="Z17" s="442">
        <v>2.203695577982546E-4</v>
      </c>
      <c r="AA17" s="442">
        <v>2.7878449958182325E-4</v>
      </c>
      <c r="AB17" s="442">
        <v>0</v>
      </c>
      <c r="AC17" s="442">
        <v>1.5872965482649263E-5</v>
      </c>
      <c r="AD17" s="442">
        <v>0</v>
      </c>
      <c r="AE17" s="442">
        <v>0</v>
      </c>
      <c r="AF17" s="442">
        <v>1.5504276596294479E-5</v>
      </c>
      <c r="AG17" s="442">
        <v>2.2237046920169001E-5</v>
      </c>
      <c r="AH17" s="442">
        <v>2.0496576140122049E-4</v>
      </c>
      <c r="AI17" s="442">
        <v>1.0570079627933198E-4</v>
      </c>
      <c r="AJ17" s="442">
        <v>1.6964213587527264E-3</v>
      </c>
      <c r="AK17" s="442">
        <v>2.2984983144345693E-4</v>
      </c>
      <c r="AL17" s="442">
        <v>5.7251908396946567E-4</v>
      </c>
      <c r="AM17" s="442">
        <v>3.3602986932171748E-4</v>
      </c>
      <c r="AN17" s="442">
        <v>4.3623673113276138E-4</v>
      </c>
      <c r="AO17" s="442">
        <v>3.1460492881055136E-3</v>
      </c>
      <c r="AP17" s="443">
        <v>1.2761885012618676E-2</v>
      </c>
      <c r="AQ17" s="442">
        <v>8.2546845334727462E-5</v>
      </c>
      <c r="AR17" s="442">
        <v>5.4785085934320511E-4</v>
      </c>
      <c r="AS17" s="442">
        <v>0</v>
      </c>
      <c r="AT17" s="442">
        <v>0</v>
      </c>
      <c r="AU17" s="442">
        <v>-1.7656820444739462E-3</v>
      </c>
      <c r="AV17" s="442">
        <v>-5.6578802249917286E-2</v>
      </c>
      <c r="AW17" s="443">
        <v>2.8798539338084773E-5</v>
      </c>
      <c r="AX17" s="442">
        <v>1.3609875200933597E-2</v>
      </c>
      <c r="AY17" s="443">
        <v>5.2591072808046199E-3</v>
      </c>
      <c r="AZ17" s="443">
        <v>3.0133852669325173E-3</v>
      </c>
      <c r="BA17" s="442">
        <v>1.0600732005811487E-2</v>
      </c>
      <c r="BB17" s="443">
        <v>2.578572324707715E-2</v>
      </c>
      <c r="BC17" s="442">
        <v>-2.0153516950015736E-2</v>
      </c>
      <c r="BD17" s="443">
        <v>3.5055801144111059E-3</v>
      </c>
    </row>
    <row r="18" spans="1:56" x14ac:dyDescent="0.2">
      <c r="A18" s="280" t="s">
        <v>459</v>
      </c>
      <c r="B18" s="282" t="s">
        <v>34</v>
      </c>
      <c r="C18" s="442">
        <v>1.3681592039800996E-3</v>
      </c>
      <c r="D18" s="442">
        <v>0</v>
      </c>
      <c r="E18" s="442">
        <v>1.6556291390728477E-3</v>
      </c>
      <c r="F18" s="442">
        <v>2.6647632643349989E-2</v>
      </c>
      <c r="G18" s="442">
        <v>1.1552545696906552E-2</v>
      </c>
      <c r="H18" s="442">
        <v>2.46422893481717E-3</v>
      </c>
      <c r="I18" s="442">
        <v>5.531295487627365E-3</v>
      </c>
      <c r="J18" s="442">
        <v>9.1768471715275943E-3</v>
      </c>
      <c r="K18" s="442">
        <v>5.0276520864756154E-4</v>
      </c>
      <c r="L18" s="442">
        <v>8.8015865520823505E-3</v>
      </c>
      <c r="M18" s="442">
        <v>1.1076564321803343E-2</v>
      </c>
      <c r="N18" s="442">
        <v>8.7624647872024564E-4</v>
      </c>
      <c r="O18" s="442">
        <v>1.7430143253989868E-3</v>
      </c>
      <c r="P18" s="442">
        <v>7.3434250057776748E-2</v>
      </c>
      <c r="Q18" s="442">
        <v>3.7232985593641334E-2</v>
      </c>
      <c r="R18" s="442">
        <v>3.3683673758463414E-2</v>
      </c>
      <c r="S18" s="442">
        <v>4.0439741532590313E-2</v>
      </c>
      <c r="T18" s="442">
        <v>2.1377828740131534E-2</v>
      </c>
      <c r="U18" s="442">
        <v>2.8160184087253601E-2</v>
      </c>
      <c r="V18" s="442">
        <v>2.7649565063021481E-2</v>
      </c>
      <c r="W18" s="442">
        <v>1.0304743952246308E-2</v>
      </c>
      <c r="X18" s="442">
        <v>1.4107074436587829E-2</v>
      </c>
      <c r="Y18" s="442">
        <v>0.10192186303871929</v>
      </c>
      <c r="Z18" s="442">
        <v>7.2351421188630491E-4</v>
      </c>
      <c r="AA18" s="442">
        <v>7.8988941548183253E-4</v>
      </c>
      <c r="AB18" s="442">
        <v>1.8734777992880785E-4</v>
      </c>
      <c r="AC18" s="442">
        <v>3.076180710537427E-3</v>
      </c>
      <c r="AD18" s="442">
        <v>1.2636423493106498E-4</v>
      </c>
      <c r="AE18" s="442">
        <v>3.1926726446315036E-4</v>
      </c>
      <c r="AF18" s="442">
        <v>1.6589575958035091E-3</v>
      </c>
      <c r="AG18" s="442">
        <v>4.7809650878363351E-4</v>
      </c>
      <c r="AH18" s="442">
        <v>4.462663623235664E-3</v>
      </c>
      <c r="AI18" s="442">
        <v>1.9026143330279756E-4</v>
      </c>
      <c r="AJ18" s="442">
        <v>3.0412035563074085E-4</v>
      </c>
      <c r="AK18" s="442">
        <v>2.6049647563591788E-3</v>
      </c>
      <c r="AL18" s="442">
        <v>1.5630679752817156E-3</v>
      </c>
      <c r="AM18" s="442">
        <v>2.7795063264882806E-3</v>
      </c>
      <c r="AN18" s="442">
        <v>2.9082448742184092E-4</v>
      </c>
      <c r="AO18" s="442">
        <v>4.5577380712297829E-3</v>
      </c>
      <c r="AP18" s="443">
        <v>1.2724077677651989E-2</v>
      </c>
      <c r="AQ18" s="442">
        <v>1.9948820955892469E-3</v>
      </c>
      <c r="AR18" s="442">
        <v>9.156935791879285E-4</v>
      </c>
      <c r="AS18" s="442">
        <v>3.9298444174595125E-6</v>
      </c>
      <c r="AT18" s="442">
        <v>8.2957445621013859E-4</v>
      </c>
      <c r="AU18" s="442">
        <v>4.5801526717557254E-3</v>
      </c>
      <c r="AV18" s="442">
        <v>-4.5439505900518366E-2</v>
      </c>
      <c r="AW18" s="443">
        <v>7.5644163328036007E-4</v>
      </c>
      <c r="AX18" s="442">
        <v>1.3878024023937266E-2</v>
      </c>
      <c r="AY18" s="443">
        <v>2.161896861257007E-2</v>
      </c>
      <c r="AZ18" s="443">
        <v>1.2661287829608334E-2</v>
      </c>
      <c r="BA18" s="442">
        <v>1.6667421472829839E-2</v>
      </c>
      <c r="BB18" s="443">
        <v>2.4046459908467998E-2</v>
      </c>
      <c r="BC18" s="442">
        <v>1.0788509052993406E-3</v>
      </c>
      <c r="BD18" s="443">
        <v>1.3219582901079018E-2</v>
      </c>
    </row>
    <row r="19" spans="1:56" x14ac:dyDescent="0.2">
      <c r="A19" s="280" t="s">
        <v>460</v>
      </c>
      <c r="B19" s="284" t="s">
        <v>269</v>
      </c>
      <c r="C19" s="442">
        <v>0</v>
      </c>
      <c r="D19" s="442">
        <v>0</v>
      </c>
      <c r="E19" s="442">
        <v>0</v>
      </c>
      <c r="F19" s="442">
        <v>2.8551034975017845E-3</v>
      </c>
      <c r="G19" s="442">
        <v>0</v>
      </c>
      <c r="H19" s="442">
        <v>0</v>
      </c>
      <c r="I19" s="442">
        <v>4.0756914119359532E-4</v>
      </c>
      <c r="J19" s="442">
        <v>2.302847470897765E-5</v>
      </c>
      <c r="K19" s="442">
        <v>0</v>
      </c>
      <c r="L19" s="442">
        <v>3.7775049579752575E-4</v>
      </c>
      <c r="M19" s="442">
        <v>2.2347454333462883E-3</v>
      </c>
      <c r="N19" s="442">
        <v>1.2310900940697665E-4</v>
      </c>
      <c r="O19" s="442">
        <v>0</v>
      </c>
      <c r="P19" s="442">
        <v>1.0833140744164549E-3</v>
      </c>
      <c r="Q19" s="442">
        <v>0.1637357178340785</v>
      </c>
      <c r="R19" s="442">
        <v>4.1020992096093375E-2</v>
      </c>
      <c r="S19" s="442">
        <v>1.55362331410729E-2</v>
      </c>
      <c r="T19" s="442">
        <v>2.2933059191016566E-3</v>
      </c>
      <c r="U19" s="442">
        <v>1.3651572607628819E-2</v>
      </c>
      <c r="V19" s="442">
        <v>2.2634475412746315E-3</v>
      </c>
      <c r="W19" s="442">
        <v>8.1055607917059382E-3</v>
      </c>
      <c r="X19" s="442">
        <v>5.9214880351109406E-4</v>
      </c>
      <c r="Y19" s="442">
        <v>6.8426919512751981E-3</v>
      </c>
      <c r="Z19" s="442">
        <v>0</v>
      </c>
      <c r="AA19" s="442">
        <v>1.0640275067372921E-2</v>
      </c>
      <c r="AB19" s="442">
        <v>0</v>
      </c>
      <c r="AC19" s="442">
        <v>3.1745930965298522E-6</v>
      </c>
      <c r="AD19" s="442">
        <v>0</v>
      </c>
      <c r="AE19" s="442">
        <v>0</v>
      </c>
      <c r="AF19" s="442">
        <v>8.785756737900204E-5</v>
      </c>
      <c r="AG19" s="442">
        <v>0</v>
      </c>
      <c r="AH19" s="442">
        <v>3.3539851865654262E-4</v>
      </c>
      <c r="AI19" s="442">
        <v>0</v>
      </c>
      <c r="AJ19" s="442">
        <v>0</v>
      </c>
      <c r="AK19" s="442">
        <v>0</v>
      </c>
      <c r="AL19" s="442">
        <v>1.138676844783715E-2</v>
      </c>
      <c r="AM19" s="442">
        <v>1.2445550715619167E-5</v>
      </c>
      <c r="AN19" s="442">
        <v>0</v>
      </c>
      <c r="AO19" s="442">
        <v>0</v>
      </c>
      <c r="AP19" s="443">
        <v>3.9957388460246639E-3</v>
      </c>
      <c r="AQ19" s="442">
        <v>0</v>
      </c>
      <c r="AR19" s="442">
        <v>4.3045424662680399E-5</v>
      </c>
      <c r="AS19" s="442">
        <v>0</v>
      </c>
      <c r="AT19" s="442">
        <v>7.6133117525584888E-3</v>
      </c>
      <c r="AU19" s="442">
        <v>5.0554264852306671E-2</v>
      </c>
      <c r="AV19" s="442">
        <v>8.3158707400463217E-2</v>
      </c>
      <c r="AW19" s="443">
        <v>3.6564545446254966E-3</v>
      </c>
      <c r="AX19" s="442">
        <v>5.8073141151872131E-3</v>
      </c>
      <c r="AY19" s="443">
        <v>1.3971557771268199E-2</v>
      </c>
      <c r="AZ19" s="443">
        <v>9.5425927643306846E-3</v>
      </c>
      <c r="BA19" s="442">
        <v>8.7492445431418576E-3</v>
      </c>
      <c r="BB19" s="443">
        <v>1.1021600620838548E-2</v>
      </c>
      <c r="BC19" s="442">
        <v>8.0379589221801356E-3</v>
      </c>
      <c r="BD19" s="443">
        <v>7.6874914432262719E-3</v>
      </c>
    </row>
    <row r="20" spans="1:56" x14ac:dyDescent="0.2">
      <c r="A20" s="280" t="s">
        <v>461</v>
      </c>
      <c r="B20" s="284" t="s">
        <v>270</v>
      </c>
      <c r="C20" s="442">
        <v>0</v>
      </c>
      <c r="D20" s="442">
        <v>0</v>
      </c>
      <c r="E20" s="442">
        <v>0</v>
      </c>
      <c r="F20" s="442">
        <v>2.8551034975017845E-3</v>
      </c>
      <c r="G20" s="442">
        <v>0</v>
      </c>
      <c r="H20" s="442">
        <v>0</v>
      </c>
      <c r="I20" s="442">
        <v>2.9112081513828238E-5</v>
      </c>
      <c r="J20" s="442">
        <v>0</v>
      </c>
      <c r="K20" s="442">
        <v>0</v>
      </c>
      <c r="L20" s="442">
        <v>2.4176031731041646E-3</v>
      </c>
      <c r="M20" s="442">
        <v>1.4574426739214924E-3</v>
      </c>
      <c r="N20" s="442">
        <v>1.4379959922327526E-4</v>
      </c>
      <c r="O20" s="442">
        <v>1.0893839533743668E-4</v>
      </c>
      <c r="P20" s="442">
        <v>5.0554656806101224E-4</v>
      </c>
      <c r="Q20" s="442">
        <v>5.0670640834575261E-3</v>
      </c>
      <c r="R20" s="442">
        <v>0.15252556729652397</v>
      </c>
      <c r="S20" s="442">
        <v>1.9731991847001169E-3</v>
      </c>
      <c r="T20" s="442">
        <v>3.1368207399206571E-3</v>
      </c>
      <c r="U20" s="442">
        <v>2.4231893586296768E-3</v>
      </c>
      <c r="V20" s="442">
        <v>9.320078111130836E-4</v>
      </c>
      <c r="W20" s="442">
        <v>9.42507068803016E-4</v>
      </c>
      <c r="X20" s="442">
        <v>1.3932913023790449E-4</v>
      </c>
      <c r="Y20" s="442">
        <v>7.3866154527995272E-5</v>
      </c>
      <c r="Z20" s="442">
        <v>1.170103846716396E-5</v>
      </c>
      <c r="AA20" s="442">
        <v>2.7878449958182325E-4</v>
      </c>
      <c r="AB20" s="442">
        <v>0</v>
      </c>
      <c r="AC20" s="442">
        <v>3.1745930965298522E-6</v>
      </c>
      <c r="AD20" s="442">
        <v>0</v>
      </c>
      <c r="AE20" s="442">
        <v>0</v>
      </c>
      <c r="AF20" s="442">
        <v>3.6176645391353784E-5</v>
      </c>
      <c r="AG20" s="442">
        <v>0</v>
      </c>
      <c r="AH20" s="442">
        <v>1.863325103647459E-5</v>
      </c>
      <c r="AI20" s="442">
        <v>0</v>
      </c>
      <c r="AJ20" s="442">
        <v>0</v>
      </c>
      <c r="AK20" s="442">
        <v>0</v>
      </c>
      <c r="AL20" s="442">
        <v>1.6793893129770993E-2</v>
      </c>
      <c r="AM20" s="442">
        <v>1.2445550715619167E-5</v>
      </c>
      <c r="AN20" s="442">
        <v>0</v>
      </c>
      <c r="AO20" s="442">
        <v>0</v>
      </c>
      <c r="AP20" s="443">
        <v>2.1364963178901828E-3</v>
      </c>
      <c r="AQ20" s="442">
        <v>0</v>
      </c>
      <c r="AR20" s="442">
        <v>2.5044610712832233E-5</v>
      </c>
      <c r="AS20" s="442">
        <v>0</v>
      </c>
      <c r="AT20" s="442">
        <v>4.4903571482934109E-3</v>
      </c>
      <c r="AU20" s="442">
        <v>8.6053767009624957E-2</v>
      </c>
      <c r="AV20" s="442">
        <v>6.6174037719201502E-3</v>
      </c>
      <c r="AW20" s="443">
        <v>4.0049168706163219E-3</v>
      </c>
      <c r="AX20" s="442">
        <v>3.9740143852281329E-3</v>
      </c>
      <c r="AY20" s="443">
        <v>1.274833318947413E-2</v>
      </c>
      <c r="AZ20" s="443">
        <v>8.9941986872340198E-3</v>
      </c>
      <c r="BA20" s="442">
        <v>7.1357812998595017E-3</v>
      </c>
      <c r="BB20" s="443">
        <v>7.9823850547585968E-3</v>
      </c>
      <c r="BC20" s="442">
        <v>1.0023543478522967E-2</v>
      </c>
      <c r="BD20" s="443">
        <v>6.7402076615609577E-3</v>
      </c>
    </row>
    <row r="21" spans="1:56" x14ac:dyDescent="0.2">
      <c r="A21" s="280" t="s">
        <v>462</v>
      </c>
      <c r="B21" s="284" t="s">
        <v>271</v>
      </c>
      <c r="C21" s="442">
        <v>3.7313432835820896E-4</v>
      </c>
      <c r="D21" s="442">
        <v>0</v>
      </c>
      <c r="E21" s="442">
        <v>0</v>
      </c>
      <c r="F21" s="442">
        <v>0</v>
      </c>
      <c r="G21" s="442">
        <v>0</v>
      </c>
      <c r="H21" s="442">
        <v>0</v>
      </c>
      <c r="I21" s="442">
        <v>0</v>
      </c>
      <c r="J21" s="442">
        <v>0</v>
      </c>
      <c r="K21" s="442">
        <v>0</v>
      </c>
      <c r="L21" s="442">
        <v>0</v>
      </c>
      <c r="M21" s="442">
        <v>0</v>
      </c>
      <c r="N21" s="442">
        <v>0</v>
      </c>
      <c r="O21" s="442">
        <v>0</v>
      </c>
      <c r="P21" s="442">
        <v>1.4444187658886065E-5</v>
      </c>
      <c r="Q21" s="442">
        <v>2.7570789865871835E-3</v>
      </c>
      <c r="R21" s="442">
        <v>5.8075299583557607E-3</v>
      </c>
      <c r="S21" s="442">
        <v>8.869638752764647E-2</v>
      </c>
      <c r="T21" s="442">
        <v>1.1861927167767189E-4</v>
      </c>
      <c r="U21" s="442">
        <v>9.6035314697629642E-4</v>
      </c>
      <c r="V21" s="442">
        <v>1.2870584058228298E-3</v>
      </c>
      <c r="W21" s="442">
        <v>3.7700282752120643E-4</v>
      </c>
      <c r="X21" s="442">
        <v>1.9157755407711867E-4</v>
      </c>
      <c r="Y21" s="442">
        <v>2.0481070119125961E-4</v>
      </c>
      <c r="Z21" s="442">
        <v>0</v>
      </c>
      <c r="AA21" s="442">
        <v>9.2928166527274421E-5</v>
      </c>
      <c r="AB21" s="442">
        <v>6.2449259976269284E-5</v>
      </c>
      <c r="AC21" s="442">
        <v>1.1555518871368662E-3</v>
      </c>
      <c r="AD21" s="442">
        <v>6.650749206898157E-6</v>
      </c>
      <c r="AE21" s="442">
        <v>0</v>
      </c>
      <c r="AF21" s="442">
        <v>2.0672368795059305E-5</v>
      </c>
      <c r="AG21" s="442">
        <v>5.5592617300422502E-5</v>
      </c>
      <c r="AH21" s="442">
        <v>3.2421856803465784E-3</v>
      </c>
      <c r="AI21" s="442">
        <v>0</v>
      </c>
      <c r="AJ21" s="442">
        <v>1.4046558925694844E-2</v>
      </c>
      <c r="AK21" s="442">
        <v>0</v>
      </c>
      <c r="AL21" s="442">
        <v>5.8933115230825157E-3</v>
      </c>
      <c r="AM21" s="442">
        <v>7.7162414436838828E-4</v>
      </c>
      <c r="AN21" s="442">
        <v>8.4920750327177552E-2</v>
      </c>
      <c r="AO21" s="442">
        <v>5.9290928891219292E-3</v>
      </c>
      <c r="AP21" s="443">
        <v>2.8502529749885384E-3</v>
      </c>
      <c r="AQ21" s="442">
        <v>1.4170541782461547E-3</v>
      </c>
      <c r="AR21" s="442">
        <v>3.2557993926681905E-4</v>
      </c>
      <c r="AS21" s="442">
        <v>3.9298444174595125E-6</v>
      </c>
      <c r="AT21" s="442">
        <v>2.2165113222960185E-2</v>
      </c>
      <c r="AU21" s="442">
        <v>5.5147693328908065E-2</v>
      </c>
      <c r="AV21" s="442">
        <v>0.42836660416896438</v>
      </c>
      <c r="AW21" s="443">
        <v>8.3011789642029356E-3</v>
      </c>
      <c r="AX21" s="442">
        <v>6.5556080233871343E-3</v>
      </c>
      <c r="AY21" s="443">
        <v>2.1674224993147126E-2</v>
      </c>
      <c r="AZ21" s="443">
        <v>1.5932280235349882E-2</v>
      </c>
      <c r="BA21" s="442">
        <v>1.2003500218373231E-2</v>
      </c>
      <c r="BB21" s="443">
        <v>0</v>
      </c>
      <c r="BC21" s="442">
        <v>3.2140610650399505E-2</v>
      </c>
      <c r="BD21" s="443">
        <v>1.7612107818117693E-2</v>
      </c>
    </row>
    <row r="22" spans="1:56" x14ac:dyDescent="0.2">
      <c r="A22" s="280" t="s">
        <v>463</v>
      </c>
      <c r="B22" s="284" t="s">
        <v>281</v>
      </c>
      <c r="C22" s="442">
        <v>0</v>
      </c>
      <c r="D22" s="442">
        <v>0</v>
      </c>
      <c r="E22" s="442">
        <v>0</v>
      </c>
      <c r="F22" s="442">
        <v>0</v>
      </c>
      <c r="G22" s="442">
        <v>0</v>
      </c>
      <c r="H22" s="442">
        <v>0</v>
      </c>
      <c r="I22" s="442">
        <v>0</v>
      </c>
      <c r="J22" s="442">
        <v>7.6761582363258832E-6</v>
      </c>
      <c r="K22" s="442">
        <v>0</v>
      </c>
      <c r="L22" s="442">
        <v>0</v>
      </c>
      <c r="M22" s="442">
        <v>0</v>
      </c>
      <c r="N22" s="442">
        <v>0</v>
      </c>
      <c r="O22" s="442">
        <v>1.0893839533743668E-4</v>
      </c>
      <c r="P22" s="442">
        <v>2.7732840305061245E-3</v>
      </c>
      <c r="Q22" s="442">
        <v>7.8489816194734236E-3</v>
      </c>
      <c r="R22" s="442">
        <v>9.886965636420296E-3</v>
      </c>
      <c r="S22" s="442">
        <v>0.14072596383190944</v>
      </c>
      <c r="T22" s="442">
        <v>0.28969462127502538</v>
      </c>
      <c r="U22" s="442">
        <v>0.15022130387311128</v>
      </c>
      <c r="V22" s="442">
        <v>0.32203088940173974</v>
      </c>
      <c r="W22" s="442">
        <v>1.1121583411875588E-2</v>
      </c>
      <c r="X22" s="442">
        <v>8.0810895537984598E-3</v>
      </c>
      <c r="Y22" s="442">
        <v>3.2904014289743348E-4</v>
      </c>
      <c r="Z22" s="442">
        <v>1.9501730778606601E-6</v>
      </c>
      <c r="AA22" s="442">
        <v>0</v>
      </c>
      <c r="AB22" s="442">
        <v>0</v>
      </c>
      <c r="AC22" s="442">
        <v>2.5396744772238817E-5</v>
      </c>
      <c r="AD22" s="442">
        <v>3.9904495241388944E-5</v>
      </c>
      <c r="AE22" s="442">
        <v>0</v>
      </c>
      <c r="AF22" s="442">
        <v>5.1680921987648263E-6</v>
      </c>
      <c r="AG22" s="442">
        <v>8.5612630642650659E-4</v>
      </c>
      <c r="AH22" s="442">
        <v>2.2359901243769508E-3</v>
      </c>
      <c r="AI22" s="442">
        <v>1.7405397787329999E-3</v>
      </c>
      <c r="AJ22" s="442">
        <v>0</v>
      </c>
      <c r="AK22" s="442">
        <v>0</v>
      </c>
      <c r="AL22" s="442">
        <v>1.6980189022173756E-2</v>
      </c>
      <c r="AM22" s="442">
        <v>1.6594067620825556E-5</v>
      </c>
      <c r="AN22" s="442">
        <v>7.8086374872764291E-2</v>
      </c>
      <c r="AO22" s="442">
        <v>8.631468559674102E-3</v>
      </c>
      <c r="AP22" s="443">
        <v>2.1584933127798911E-2</v>
      </c>
      <c r="AQ22" s="442">
        <v>4.1273422667363731E-5</v>
      </c>
      <c r="AR22" s="442">
        <v>5.0793601101962874E-4</v>
      </c>
      <c r="AS22" s="442">
        <v>0</v>
      </c>
      <c r="AT22" s="442">
        <v>0</v>
      </c>
      <c r="AU22" s="442">
        <v>0</v>
      </c>
      <c r="AV22" s="442">
        <v>-0.48924671887062976</v>
      </c>
      <c r="AW22" s="443">
        <v>-1.8162278809218796E-3</v>
      </c>
      <c r="AX22" s="442">
        <v>2.2228682931513609E-2</v>
      </c>
      <c r="AY22" s="443">
        <v>2.5275640856640028E-2</v>
      </c>
      <c r="AZ22" s="443">
        <v>1.3643286242748359E-2</v>
      </c>
      <c r="BA22" s="442">
        <v>2.3326633777940191E-2</v>
      </c>
      <c r="BB22" s="443">
        <v>4.2243747785565507E-2</v>
      </c>
      <c r="BC22" s="442">
        <v>-1.5452720346462886E-2</v>
      </c>
      <c r="BD22" s="443">
        <v>1.4487656191552581E-2</v>
      </c>
    </row>
    <row r="23" spans="1:56" x14ac:dyDescent="0.2">
      <c r="A23" s="280" t="s">
        <v>464</v>
      </c>
      <c r="B23" s="282" t="s">
        <v>35</v>
      </c>
      <c r="C23" s="442">
        <v>0</v>
      </c>
      <c r="D23" s="442">
        <v>0</v>
      </c>
      <c r="E23" s="442">
        <v>1.6556291390728477E-3</v>
      </c>
      <c r="F23" s="442">
        <v>2.3792529145848205E-4</v>
      </c>
      <c r="G23" s="442">
        <v>0</v>
      </c>
      <c r="H23" s="442">
        <v>0</v>
      </c>
      <c r="I23" s="442">
        <v>2.9112081513828238E-5</v>
      </c>
      <c r="J23" s="442">
        <v>3.8380791181629416E-6</v>
      </c>
      <c r="K23" s="442">
        <v>0</v>
      </c>
      <c r="L23" s="442">
        <v>1.8887524789876286E-5</v>
      </c>
      <c r="M23" s="442">
        <v>4.8581422464049747E-5</v>
      </c>
      <c r="N23" s="442">
        <v>0</v>
      </c>
      <c r="O23" s="442">
        <v>0</v>
      </c>
      <c r="P23" s="442">
        <v>8.3776288421539169E-4</v>
      </c>
      <c r="Q23" s="442">
        <v>2.4416294088425237E-2</v>
      </c>
      <c r="R23" s="442">
        <v>2.3683390464319103E-2</v>
      </c>
      <c r="S23" s="442">
        <v>2.0003035691053384E-2</v>
      </c>
      <c r="T23" s="442">
        <v>2.1180129954002081E-2</v>
      </c>
      <c r="U23" s="442">
        <v>0.1190110006222337</v>
      </c>
      <c r="V23" s="442">
        <v>1.9305876087342445E-2</v>
      </c>
      <c r="W23" s="442">
        <v>3.289349670122526E-2</v>
      </c>
      <c r="X23" s="442">
        <v>1.5152042913372113E-3</v>
      </c>
      <c r="Y23" s="442">
        <v>8.4643897984125489E-3</v>
      </c>
      <c r="Z23" s="442">
        <v>1.9501730778606601E-6</v>
      </c>
      <c r="AA23" s="442">
        <v>1.8585633305454884E-4</v>
      </c>
      <c r="AB23" s="442">
        <v>0</v>
      </c>
      <c r="AC23" s="442">
        <v>2.2539610985361952E-4</v>
      </c>
      <c r="AD23" s="442">
        <v>0</v>
      </c>
      <c r="AE23" s="442">
        <v>1.3731925353253779E-5</v>
      </c>
      <c r="AF23" s="442">
        <v>2.015555957518282E-4</v>
      </c>
      <c r="AG23" s="442">
        <v>8.8948187680676003E-5</v>
      </c>
      <c r="AH23" s="442">
        <v>1.8540084781292216E-3</v>
      </c>
      <c r="AI23" s="442">
        <v>4.8622366288492705E-4</v>
      </c>
      <c r="AJ23" s="442">
        <v>9.5037611134606522E-5</v>
      </c>
      <c r="AK23" s="442">
        <v>0</v>
      </c>
      <c r="AL23" s="442">
        <v>9.6873864049436577E-3</v>
      </c>
      <c r="AM23" s="442">
        <v>1.7423771001866834E-4</v>
      </c>
      <c r="AN23" s="442">
        <v>0</v>
      </c>
      <c r="AO23" s="442">
        <v>8.8734723510668339E-4</v>
      </c>
      <c r="AP23" s="443">
        <v>1.1977860177400417E-2</v>
      </c>
      <c r="AQ23" s="442">
        <v>5.2554824863109816E-3</v>
      </c>
      <c r="AR23" s="442">
        <v>1.0240897849294056E-2</v>
      </c>
      <c r="AS23" s="442">
        <v>0</v>
      </c>
      <c r="AT23" s="442">
        <v>1.4536579920746464E-2</v>
      </c>
      <c r="AU23" s="442">
        <v>5.6289412545635582E-2</v>
      </c>
      <c r="AV23" s="442">
        <v>0.42208007058564023</v>
      </c>
      <c r="AW23" s="443">
        <v>1.3086056275225721E-2</v>
      </c>
      <c r="AX23" s="442">
        <v>1.8309193496638274E-2</v>
      </c>
      <c r="AY23" s="443">
        <v>0.12645079599886019</v>
      </c>
      <c r="AZ23" s="443">
        <v>7.7775716920667301E-2</v>
      </c>
      <c r="BA23" s="442">
        <v>5.7277294441555361E-2</v>
      </c>
      <c r="BB23" s="443">
        <v>5.8189310804642232E-3</v>
      </c>
      <c r="BC23" s="442">
        <v>0.15097925987086216</v>
      </c>
      <c r="BD23" s="443">
        <v>8.1321095213572295E-2</v>
      </c>
    </row>
    <row r="24" spans="1:56" x14ac:dyDescent="0.2">
      <c r="A24" s="280" t="s">
        <v>465</v>
      </c>
      <c r="B24" s="282" t="s">
        <v>466</v>
      </c>
      <c r="C24" s="442">
        <v>0</v>
      </c>
      <c r="D24" s="442">
        <v>0</v>
      </c>
      <c r="E24" s="442">
        <v>0</v>
      </c>
      <c r="F24" s="442">
        <v>0</v>
      </c>
      <c r="G24" s="442">
        <v>2.2982517964668207E-5</v>
      </c>
      <c r="H24" s="442">
        <v>0</v>
      </c>
      <c r="I24" s="442">
        <v>0</v>
      </c>
      <c r="J24" s="442">
        <v>3.0704632945303533E-5</v>
      </c>
      <c r="K24" s="442">
        <v>0</v>
      </c>
      <c r="L24" s="442">
        <v>1.8887524789876286E-5</v>
      </c>
      <c r="M24" s="442">
        <v>0</v>
      </c>
      <c r="N24" s="442">
        <v>1.03452949081493E-6</v>
      </c>
      <c r="O24" s="442">
        <v>0</v>
      </c>
      <c r="P24" s="442">
        <v>4.3332562976658196E-5</v>
      </c>
      <c r="Q24" s="442">
        <v>7.9483358171882762E-4</v>
      </c>
      <c r="R24" s="442">
        <v>1.9830590101702598E-4</v>
      </c>
      <c r="S24" s="442">
        <v>1.0841753762088555E-5</v>
      </c>
      <c r="T24" s="442">
        <v>5.2719676301187512E-5</v>
      </c>
      <c r="U24" s="442">
        <v>3.9916878969674913E-5</v>
      </c>
      <c r="V24" s="442">
        <v>2.6761938576247115E-2</v>
      </c>
      <c r="W24" s="442">
        <v>6.471881872447377E-3</v>
      </c>
      <c r="X24" s="442">
        <v>5.2248423839214185E-5</v>
      </c>
      <c r="Y24" s="442">
        <v>1.7492848413220698E-3</v>
      </c>
      <c r="Z24" s="442">
        <v>1.170103846716396E-5</v>
      </c>
      <c r="AA24" s="442">
        <v>0</v>
      </c>
      <c r="AB24" s="442">
        <v>0</v>
      </c>
      <c r="AC24" s="442">
        <v>3.0476093726686579E-4</v>
      </c>
      <c r="AD24" s="442">
        <v>1.2636423493106498E-4</v>
      </c>
      <c r="AE24" s="442">
        <v>6.5226645427955454E-5</v>
      </c>
      <c r="AF24" s="442">
        <v>1.4987467376417995E-4</v>
      </c>
      <c r="AG24" s="442">
        <v>1.8901489882143651E-4</v>
      </c>
      <c r="AH24" s="442">
        <v>1.6956258443191876E-3</v>
      </c>
      <c r="AI24" s="442">
        <v>1.1274751603128744E-4</v>
      </c>
      <c r="AJ24" s="442">
        <v>1.4255641670190977E-5</v>
      </c>
      <c r="AK24" s="442">
        <v>0</v>
      </c>
      <c r="AL24" s="442">
        <v>1.5903307888040711E-3</v>
      </c>
      <c r="AM24" s="442">
        <v>1.2860402406139805E-4</v>
      </c>
      <c r="AN24" s="442">
        <v>0</v>
      </c>
      <c r="AO24" s="442">
        <v>0</v>
      </c>
      <c r="AP24" s="443">
        <v>4.1588068463355241E-4</v>
      </c>
      <c r="AQ24" s="442">
        <v>6.4661695512203173E-4</v>
      </c>
      <c r="AR24" s="442">
        <v>1.1085370816767366E-2</v>
      </c>
      <c r="AS24" s="442">
        <v>0</v>
      </c>
      <c r="AT24" s="442">
        <v>4.279284993074195E-2</v>
      </c>
      <c r="AU24" s="442">
        <v>2.5051443743776967E-2</v>
      </c>
      <c r="AV24" s="442">
        <v>-1.7536119995588396E-2</v>
      </c>
      <c r="AW24" s="443">
        <v>1.5746561334409118E-2</v>
      </c>
      <c r="AX24" s="442">
        <v>7.1177439854198657E-3</v>
      </c>
      <c r="AY24" s="443">
        <v>5.0640847611208885E-3</v>
      </c>
      <c r="AZ24" s="443">
        <v>9.6507877626304788E-3</v>
      </c>
      <c r="BA24" s="442">
        <v>6.3777216618437155E-3</v>
      </c>
      <c r="BB24" s="443">
        <v>1.0819313178965539E-2</v>
      </c>
      <c r="BC24" s="442">
        <v>8.4620159254191821E-3</v>
      </c>
      <c r="BD24" s="443">
        <v>4.3023983407544548E-3</v>
      </c>
    </row>
    <row r="25" spans="1:56" x14ac:dyDescent="0.2">
      <c r="A25" s="280" t="s">
        <v>467</v>
      </c>
      <c r="B25" s="282" t="s">
        <v>192</v>
      </c>
      <c r="C25" s="442">
        <v>0</v>
      </c>
      <c r="D25" s="442">
        <v>0</v>
      </c>
      <c r="E25" s="442">
        <v>4.8933038999264163E-2</v>
      </c>
      <c r="F25" s="442">
        <v>0</v>
      </c>
      <c r="G25" s="442">
        <v>0</v>
      </c>
      <c r="H25" s="442">
        <v>0</v>
      </c>
      <c r="I25" s="442">
        <v>0</v>
      </c>
      <c r="J25" s="442">
        <v>0</v>
      </c>
      <c r="K25" s="442">
        <v>0</v>
      </c>
      <c r="L25" s="442">
        <v>0</v>
      </c>
      <c r="M25" s="442">
        <v>0</v>
      </c>
      <c r="N25" s="442">
        <v>0</v>
      </c>
      <c r="O25" s="442">
        <v>0</v>
      </c>
      <c r="P25" s="442">
        <v>0</v>
      </c>
      <c r="Q25" s="442">
        <v>0</v>
      </c>
      <c r="R25" s="442">
        <v>5.099294597580668E-4</v>
      </c>
      <c r="S25" s="442">
        <v>0</v>
      </c>
      <c r="T25" s="442">
        <v>0</v>
      </c>
      <c r="U25" s="442">
        <v>0</v>
      </c>
      <c r="V25" s="442">
        <v>0</v>
      </c>
      <c r="W25" s="442">
        <v>0.46694941878730756</v>
      </c>
      <c r="X25" s="442">
        <v>0</v>
      </c>
      <c r="Y25" s="442">
        <v>0</v>
      </c>
      <c r="Z25" s="442">
        <v>0</v>
      </c>
      <c r="AA25" s="442">
        <v>0</v>
      </c>
      <c r="AB25" s="442">
        <v>0</v>
      </c>
      <c r="AC25" s="442">
        <v>0</v>
      </c>
      <c r="AD25" s="442">
        <v>0</v>
      </c>
      <c r="AE25" s="442">
        <v>0</v>
      </c>
      <c r="AF25" s="442">
        <v>8.9046228584717946E-3</v>
      </c>
      <c r="AG25" s="442">
        <v>0</v>
      </c>
      <c r="AH25" s="442">
        <v>5.4874924302417668E-3</v>
      </c>
      <c r="AI25" s="442">
        <v>7.7513917271510106E-5</v>
      </c>
      <c r="AJ25" s="442">
        <v>0</v>
      </c>
      <c r="AK25" s="442">
        <v>0</v>
      </c>
      <c r="AL25" s="442">
        <v>4.1280443475099966E-2</v>
      </c>
      <c r="AM25" s="442">
        <v>4.5633685957270276E-5</v>
      </c>
      <c r="AN25" s="442">
        <v>0</v>
      </c>
      <c r="AO25" s="442">
        <v>0</v>
      </c>
      <c r="AP25" s="443">
        <v>5.0726750541666456E-3</v>
      </c>
      <c r="AQ25" s="442">
        <v>0</v>
      </c>
      <c r="AR25" s="442">
        <v>2.0224305794696803E-2</v>
      </c>
      <c r="AS25" s="442">
        <v>0</v>
      </c>
      <c r="AT25" s="442">
        <v>4.0255924988203302E-2</v>
      </c>
      <c r="AU25" s="442">
        <v>4.5204115499502158E-2</v>
      </c>
      <c r="AV25" s="442">
        <v>2.4704974081835227E-2</v>
      </c>
      <c r="AW25" s="443">
        <v>2.1761136275168125E-2</v>
      </c>
      <c r="AX25" s="442">
        <v>1.4628962799131914E-2</v>
      </c>
      <c r="AY25" s="443">
        <v>9.8266069223604518E-3</v>
      </c>
      <c r="AZ25" s="443">
        <v>1.4950900079342999E-2</v>
      </c>
      <c r="BA25" s="442">
        <v>1.2898466077709636E-2</v>
      </c>
      <c r="BB25" s="443">
        <v>2.7495971619276235E-2</v>
      </c>
      <c r="BC25" s="442">
        <v>2.1884667304415142E-3</v>
      </c>
      <c r="BD25" s="443">
        <v>6.0778155150991615E-3</v>
      </c>
    </row>
    <row r="26" spans="1:56" x14ac:dyDescent="0.2">
      <c r="A26" s="280" t="s">
        <v>468</v>
      </c>
      <c r="B26" s="282" t="s">
        <v>50</v>
      </c>
      <c r="C26" s="442">
        <v>1.3681592039800996E-3</v>
      </c>
      <c r="D26" s="442">
        <v>7.8247261345852897E-3</v>
      </c>
      <c r="E26" s="442">
        <v>7.3583517292126564E-3</v>
      </c>
      <c r="F26" s="442">
        <v>4.7585058291696406E-3</v>
      </c>
      <c r="G26" s="442">
        <v>8.9938253635068258E-3</v>
      </c>
      <c r="H26" s="442">
        <v>1.6852146263910971E-2</v>
      </c>
      <c r="I26" s="442">
        <v>1.636098981077147E-2</v>
      </c>
      <c r="J26" s="442">
        <v>3.6845559534364239E-3</v>
      </c>
      <c r="K26" s="442">
        <v>1.3407072230601643E-3</v>
      </c>
      <c r="L26" s="442">
        <v>2.0587402020965152E-3</v>
      </c>
      <c r="M26" s="442">
        <v>1.0299261562378547E-2</v>
      </c>
      <c r="N26" s="442">
        <v>8.1334708567869785E-3</v>
      </c>
      <c r="O26" s="442">
        <v>3.3498556566261779E-2</v>
      </c>
      <c r="P26" s="442">
        <v>3.0188352207071874E-3</v>
      </c>
      <c r="Q26" s="442">
        <v>1.366120218579235E-3</v>
      </c>
      <c r="R26" s="442">
        <v>3.1162355874104083E-3</v>
      </c>
      <c r="S26" s="442">
        <v>7.177240990502624E-3</v>
      </c>
      <c r="T26" s="442">
        <v>5.3905869017964233E-3</v>
      </c>
      <c r="U26" s="442">
        <v>4.1325709992134025E-3</v>
      </c>
      <c r="V26" s="442">
        <v>7.7667317592756968E-3</v>
      </c>
      <c r="W26" s="442">
        <v>1.6022620169651271E-3</v>
      </c>
      <c r="X26" s="442">
        <v>6.8131944686335294E-2</v>
      </c>
      <c r="Y26" s="442">
        <v>3.3306920587168778E-3</v>
      </c>
      <c r="Z26" s="442">
        <v>1.0564087562771196E-2</v>
      </c>
      <c r="AA26" s="442">
        <v>3.5312703280364279E-3</v>
      </c>
      <c r="AB26" s="442">
        <v>3.9967526384812341E-3</v>
      </c>
      <c r="AC26" s="442">
        <v>6.3745829378319433E-3</v>
      </c>
      <c r="AD26" s="442">
        <v>1.6726634255348864E-2</v>
      </c>
      <c r="AE26" s="442">
        <v>5.4927701413015117E-5</v>
      </c>
      <c r="AF26" s="442">
        <v>2.9509806454947156E-3</v>
      </c>
      <c r="AG26" s="442">
        <v>1.4053813653546809E-2</v>
      </c>
      <c r="AH26" s="442">
        <v>8.925327246471328E-3</v>
      </c>
      <c r="AI26" s="442">
        <v>1.9237544922838419E-2</v>
      </c>
      <c r="AJ26" s="442">
        <v>3.1790080924525882E-3</v>
      </c>
      <c r="AK26" s="442">
        <v>5.0490346307079374E-2</v>
      </c>
      <c r="AL26" s="442">
        <v>7.4200290803344239E-3</v>
      </c>
      <c r="AM26" s="442">
        <v>7.4548848786558809E-3</v>
      </c>
      <c r="AN26" s="442">
        <v>4.0279191507924965E-2</v>
      </c>
      <c r="AO26" s="442">
        <v>3.6502238535070383E-2</v>
      </c>
      <c r="AP26" s="443">
        <v>7.962453879347629E-3</v>
      </c>
      <c r="AQ26" s="442">
        <v>1.9948820955892468E-2</v>
      </c>
      <c r="AR26" s="442">
        <v>1.0092978117271389E-2</v>
      </c>
      <c r="AS26" s="442">
        <v>0</v>
      </c>
      <c r="AT26" s="442">
        <v>5.0180375363414499E-3</v>
      </c>
      <c r="AU26" s="442">
        <v>9.6515101228011949E-3</v>
      </c>
      <c r="AV26" s="442">
        <v>-1.1029006286533583E-2</v>
      </c>
      <c r="AW26" s="443">
        <v>8.1360673386645828E-3</v>
      </c>
      <c r="AX26" s="442">
        <v>1.19326226236633E-2</v>
      </c>
      <c r="AY26" s="443">
        <v>1.5008066348105809E-2</v>
      </c>
      <c r="AZ26" s="443">
        <v>1.2057456696239966E-2</v>
      </c>
      <c r="BA26" s="442">
        <v>1.3040838136763589E-2</v>
      </c>
      <c r="BB26" s="443">
        <v>1.748621686930147E-2</v>
      </c>
      <c r="BC26" s="442">
        <v>6.5346352714817091E-3</v>
      </c>
      <c r="BD26" s="443">
        <v>1.0963745248066719E-2</v>
      </c>
    </row>
    <row r="27" spans="1:56" x14ac:dyDescent="0.2">
      <c r="A27" s="280" t="s">
        <v>469</v>
      </c>
      <c r="B27" s="282" t="s">
        <v>36</v>
      </c>
      <c r="C27" s="442">
        <v>2.8606965174129352E-3</v>
      </c>
      <c r="D27" s="442">
        <v>3.1298904538341159E-3</v>
      </c>
      <c r="E27" s="442">
        <v>9.1979396615158204E-4</v>
      </c>
      <c r="F27" s="442">
        <v>4.0447299547941946E-3</v>
      </c>
      <c r="G27" s="442">
        <v>4.9795455590114456E-4</v>
      </c>
      <c r="H27" s="442">
        <v>2.3847376788553257E-3</v>
      </c>
      <c r="I27" s="442">
        <v>4.4541484716157202E-3</v>
      </c>
      <c r="J27" s="442">
        <v>3.227824538375034E-3</v>
      </c>
      <c r="K27" s="442">
        <v>3.3517680576504108E-4</v>
      </c>
      <c r="L27" s="442">
        <v>2.965341392010577E-3</v>
      </c>
      <c r="M27" s="442">
        <v>5.6840264282938206E-3</v>
      </c>
      <c r="N27" s="442">
        <v>4.0025945999629638E-3</v>
      </c>
      <c r="O27" s="442">
        <v>3.1047442671169453E-3</v>
      </c>
      <c r="P27" s="442">
        <v>3.827709729604807E-3</v>
      </c>
      <c r="Q27" s="442">
        <v>1.7386984600099354E-3</v>
      </c>
      <c r="R27" s="442">
        <v>1.6714354514292189E-3</v>
      </c>
      <c r="S27" s="442">
        <v>1.268485190164361E-3</v>
      </c>
      <c r="T27" s="442">
        <v>3.3081596878995162E-3</v>
      </c>
      <c r="U27" s="442">
        <v>1.7492985195534006E-3</v>
      </c>
      <c r="V27" s="442">
        <v>1.5977276761938576E-3</v>
      </c>
      <c r="W27" s="442">
        <v>6.2833804586867733E-4</v>
      </c>
      <c r="X27" s="442">
        <v>1.4107074436587829E-3</v>
      </c>
      <c r="Y27" s="442">
        <v>6.6143783827341224E-4</v>
      </c>
      <c r="Z27" s="442">
        <v>1.8101506508702646E-2</v>
      </c>
      <c r="AA27" s="442">
        <v>3.010872595483691E-2</v>
      </c>
      <c r="AB27" s="442">
        <v>2.9351152188846564E-3</v>
      </c>
      <c r="AC27" s="442">
        <v>3.076180710537427E-3</v>
      </c>
      <c r="AD27" s="442">
        <v>2.63369668593167E-3</v>
      </c>
      <c r="AE27" s="442">
        <v>9.0802356398390627E-3</v>
      </c>
      <c r="AF27" s="442">
        <v>5.0595622625907643E-3</v>
      </c>
      <c r="AG27" s="442">
        <v>3.713586835668223E-3</v>
      </c>
      <c r="AH27" s="442">
        <v>8.2265803326035305E-3</v>
      </c>
      <c r="AI27" s="442">
        <v>5.6303290818124161E-3</v>
      </c>
      <c r="AJ27" s="442">
        <v>2.1858650560959499E-3</v>
      </c>
      <c r="AK27" s="442">
        <v>1.7621820410665032E-3</v>
      </c>
      <c r="AL27" s="442">
        <v>1.2586332242820793E-3</v>
      </c>
      <c r="AM27" s="442">
        <v>2.3563576021572289E-3</v>
      </c>
      <c r="AN27" s="442">
        <v>0</v>
      </c>
      <c r="AO27" s="442">
        <v>0</v>
      </c>
      <c r="AP27" s="443">
        <v>4.8677898500289951E-3</v>
      </c>
      <c r="AQ27" s="442">
        <v>0</v>
      </c>
      <c r="AR27" s="442">
        <v>0</v>
      </c>
      <c r="AS27" s="442">
        <v>0</v>
      </c>
      <c r="AT27" s="442">
        <v>0.64785198565115254</v>
      </c>
      <c r="AU27" s="442">
        <v>0.22534351145038167</v>
      </c>
      <c r="AV27" s="442">
        <v>0</v>
      </c>
      <c r="AW27" s="443">
        <v>0.13071800998253369</v>
      </c>
      <c r="AX27" s="442">
        <v>6.0595123556996172E-2</v>
      </c>
      <c r="AY27" s="443">
        <v>0</v>
      </c>
      <c r="AZ27" s="443">
        <v>5.6126000803734276E-2</v>
      </c>
      <c r="BA27" s="442">
        <v>3.8760077312973346E-2</v>
      </c>
      <c r="BB27" s="443">
        <v>0</v>
      </c>
      <c r="BC27" s="442">
        <v>0.11322446709130571</v>
      </c>
      <c r="BD27" s="443">
        <v>5.6870633419889217E-2</v>
      </c>
    </row>
    <row r="28" spans="1:56" x14ac:dyDescent="0.2">
      <c r="A28" s="280" t="s">
        <v>470</v>
      </c>
      <c r="B28" s="282" t="s">
        <v>193</v>
      </c>
      <c r="C28" s="442">
        <v>9.8258706467661688E-3</v>
      </c>
      <c r="D28" s="442">
        <v>7.8247261345852897E-3</v>
      </c>
      <c r="E28" s="442">
        <v>7.1743929359823402E-3</v>
      </c>
      <c r="F28" s="442">
        <v>4.9012610040447296E-2</v>
      </c>
      <c r="G28" s="442">
        <v>1.3889101689981155E-2</v>
      </c>
      <c r="H28" s="442">
        <v>3.0763116057233704E-2</v>
      </c>
      <c r="I28" s="442">
        <v>5.4352256186317324E-2</v>
      </c>
      <c r="J28" s="442">
        <v>3.0086702207279301E-2</v>
      </c>
      <c r="K28" s="442">
        <v>7.7090665325959444E-3</v>
      </c>
      <c r="L28" s="442">
        <v>3.3638681650769664E-2</v>
      </c>
      <c r="M28" s="442">
        <v>5.7860474154683247E-2</v>
      </c>
      <c r="N28" s="442">
        <v>4.4153718667981207E-2</v>
      </c>
      <c r="O28" s="442">
        <v>3.6712239228716158E-2</v>
      </c>
      <c r="P28" s="442">
        <v>2.4064016639704183E-2</v>
      </c>
      <c r="Q28" s="442">
        <v>1.4008941877794338E-2</v>
      </c>
      <c r="R28" s="442">
        <v>1.090682455593643E-2</v>
      </c>
      <c r="S28" s="442">
        <v>9.7575783858796991E-3</v>
      </c>
      <c r="T28" s="442">
        <v>2.8850842855824864E-2</v>
      </c>
      <c r="U28" s="442">
        <v>9.2677600760768756E-3</v>
      </c>
      <c r="V28" s="442">
        <v>5.5476655423397836E-3</v>
      </c>
      <c r="W28" s="442">
        <v>1.2535344015080113E-2</v>
      </c>
      <c r="X28" s="442">
        <v>1.6771744052387752E-2</v>
      </c>
      <c r="Y28" s="442">
        <v>3.1896748546179775E-3</v>
      </c>
      <c r="Z28" s="442">
        <v>7.7946467749012718E-2</v>
      </c>
      <c r="AA28" s="442">
        <v>4.3350989684973515E-2</v>
      </c>
      <c r="AB28" s="442">
        <v>7.6750140510834952E-2</v>
      </c>
      <c r="AC28" s="442">
        <v>2.3577702927927213E-2</v>
      </c>
      <c r="AD28" s="442">
        <v>5.1676321337598679E-3</v>
      </c>
      <c r="AE28" s="442">
        <v>3.9959902777968502E-3</v>
      </c>
      <c r="AF28" s="442">
        <v>1.2909894312514535E-2</v>
      </c>
      <c r="AG28" s="442">
        <v>7.7051367578385589E-3</v>
      </c>
      <c r="AH28" s="442">
        <v>1.2111613173708484E-2</v>
      </c>
      <c r="AI28" s="442">
        <v>1.9505320273412726E-2</v>
      </c>
      <c r="AJ28" s="442">
        <v>1.0582437999838436E-2</v>
      </c>
      <c r="AK28" s="442">
        <v>4.4437634079068341E-3</v>
      </c>
      <c r="AL28" s="442">
        <v>5.3889494729189389E-3</v>
      </c>
      <c r="AM28" s="442">
        <v>3.5137938187098115E-2</v>
      </c>
      <c r="AN28" s="442">
        <v>0</v>
      </c>
      <c r="AO28" s="442">
        <v>3.4687210099624893E-3</v>
      </c>
      <c r="AP28" s="443">
        <v>2.7032626393453298E-2</v>
      </c>
      <c r="AQ28" s="442">
        <v>2.6139834355997027E-4</v>
      </c>
      <c r="AR28" s="442">
        <v>2.2204395329180102E-2</v>
      </c>
      <c r="AS28" s="442">
        <v>0</v>
      </c>
      <c r="AT28" s="442">
        <v>0</v>
      </c>
      <c r="AU28" s="442">
        <v>0</v>
      </c>
      <c r="AV28" s="442">
        <v>0</v>
      </c>
      <c r="AW28" s="443">
        <v>1.3626508863470445E-2</v>
      </c>
      <c r="AX28" s="442">
        <v>3.4578991089036192E-2</v>
      </c>
      <c r="AY28" s="443">
        <v>0.12380787970433141</v>
      </c>
      <c r="AZ28" s="443">
        <v>7.649963419786289E-2</v>
      </c>
      <c r="BA28" s="442">
        <v>6.6732022469278091E-2</v>
      </c>
      <c r="BB28" s="443">
        <v>0</v>
      </c>
      <c r="BC28" s="442">
        <v>0.15432473703269023</v>
      </c>
      <c r="BD28" s="443">
        <v>9.7912404987589449E-2</v>
      </c>
    </row>
    <row r="29" spans="1:56" x14ac:dyDescent="0.2">
      <c r="A29" s="280" t="s">
        <v>471</v>
      </c>
      <c r="B29" s="282" t="s">
        <v>286</v>
      </c>
      <c r="C29" s="442">
        <v>6.2189054726368158E-4</v>
      </c>
      <c r="D29" s="442">
        <v>0</v>
      </c>
      <c r="E29" s="442">
        <v>1.8395879323031641E-4</v>
      </c>
      <c r="F29" s="442">
        <v>3.0930287889602663E-3</v>
      </c>
      <c r="G29" s="442">
        <v>1.9152098303890175E-3</v>
      </c>
      <c r="H29" s="442">
        <v>1.6693163751987281E-3</v>
      </c>
      <c r="I29" s="442">
        <v>2.561863173216885E-3</v>
      </c>
      <c r="J29" s="442">
        <v>2.498589505924075E-3</v>
      </c>
      <c r="K29" s="442">
        <v>5.0276520864756154E-4</v>
      </c>
      <c r="L29" s="442">
        <v>9.2548871470393809E-4</v>
      </c>
      <c r="M29" s="442">
        <v>1.3116984065293432E-3</v>
      </c>
      <c r="N29" s="442">
        <v>9.5797430849462514E-4</v>
      </c>
      <c r="O29" s="442">
        <v>7.6256876736205674E-4</v>
      </c>
      <c r="P29" s="442">
        <v>6.6443263230875891E-4</v>
      </c>
      <c r="Q29" s="442">
        <v>6.2096373571783408E-4</v>
      </c>
      <c r="R29" s="442">
        <v>5.3825887418907053E-4</v>
      </c>
      <c r="S29" s="442">
        <v>6.2882171820113626E-4</v>
      </c>
      <c r="T29" s="442">
        <v>1.7661091560897816E-3</v>
      </c>
      <c r="U29" s="442">
        <v>5.7762071920823695E-4</v>
      </c>
      <c r="V29" s="442">
        <v>2.662879460323096E-4</v>
      </c>
      <c r="W29" s="442">
        <v>3.4558592522777252E-4</v>
      </c>
      <c r="X29" s="442">
        <v>8.1855864014768892E-4</v>
      </c>
      <c r="Y29" s="442">
        <v>7.5209175519413366E-4</v>
      </c>
      <c r="Z29" s="442">
        <v>1.2500609429086831E-3</v>
      </c>
      <c r="AA29" s="442">
        <v>9.2324133444847134E-2</v>
      </c>
      <c r="AB29" s="442">
        <v>9.3673889964403928E-3</v>
      </c>
      <c r="AC29" s="442">
        <v>2.3460242983355611E-3</v>
      </c>
      <c r="AD29" s="442">
        <v>1.2702930985175481E-3</v>
      </c>
      <c r="AE29" s="442">
        <v>3.9135987256773273E-4</v>
      </c>
      <c r="AF29" s="442">
        <v>2.1499263546861675E-3</v>
      </c>
      <c r="AG29" s="442">
        <v>2.9908828107627307E-3</v>
      </c>
      <c r="AH29" s="442">
        <v>4.0247822238785114E-3</v>
      </c>
      <c r="AI29" s="442">
        <v>9.4778380663800999E-3</v>
      </c>
      <c r="AJ29" s="442">
        <v>4.4905271261101581E-3</v>
      </c>
      <c r="AK29" s="442">
        <v>2.3751149249157219E-3</v>
      </c>
      <c r="AL29" s="442">
        <v>7.6335877862595419E-4</v>
      </c>
      <c r="AM29" s="442">
        <v>8.2596971582659193E-3</v>
      </c>
      <c r="AN29" s="442">
        <v>0</v>
      </c>
      <c r="AO29" s="442">
        <v>1.0486830960351713E-3</v>
      </c>
      <c r="AP29" s="443">
        <v>2.3515016672461882E-3</v>
      </c>
      <c r="AQ29" s="442">
        <v>2.6139834355997027E-4</v>
      </c>
      <c r="AR29" s="442">
        <v>6.2454997965125381E-3</v>
      </c>
      <c r="AS29" s="442">
        <v>-3.1438755339676104E-4</v>
      </c>
      <c r="AT29" s="442">
        <v>0</v>
      </c>
      <c r="AU29" s="442">
        <v>0</v>
      </c>
      <c r="AV29" s="442">
        <v>0</v>
      </c>
      <c r="AW29" s="443">
        <v>3.8009272169715553E-3</v>
      </c>
      <c r="AX29" s="442">
        <v>4.1166337516360032E-3</v>
      </c>
      <c r="AY29" s="443">
        <v>4.6516482472712194E-4</v>
      </c>
      <c r="AZ29" s="443">
        <v>1.8974311416117963E-3</v>
      </c>
      <c r="BA29" s="442">
        <v>2.8008514213520609E-3</v>
      </c>
      <c r="BB29" s="443">
        <v>0</v>
      </c>
      <c r="BC29" s="442">
        <v>3.827738067472458E-3</v>
      </c>
      <c r="BD29" s="443">
        <v>4.109542743197114E-3</v>
      </c>
    </row>
    <row r="30" spans="1:56" x14ac:dyDescent="0.2">
      <c r="A30" s="280" t="s">
        <v>472</v>
      </c>
      <c r="B30" s="282" t="s">
        <v>282</v>
      </c>
      <c r="C30" s="442">
        <v>4.9751243781094524E-4</v>
      </c>
      <c r="D30" s="442">
        <v>0</v>
      </c>
      <c r="E30" s="442">
        <v>0</v>
      </c>
      <c r="F30" s="442">
        <v>2.8551034975017845E-3</v>
      </c>
      <c r="G30" s="442">
        <v>8.1204896808494337E-4</v>
      </c>
      <c r="H30" s="442">
        <v>2.3847376788553259E-4</v>
      </c>
      <c r="I30" s="442">
        <v>9.8981077147016015E-4</v>
      </c>
      <c r="J30" s="442">
        <v>2.3565805785520462E-3</v>
      </c>
      <c r="K30" s="442">
        <v>0</v>
      </c>
      <c r="L30" s="442">
        <v>7.5550099159505144E-5</v>
      </c>
      <c r="M30" s="442">
        <v>2.0404197434900893E-3</v>
      </c>
      <c r="N30" s="442">
        <v>1.3759242227838567E-4</v>
      </c>
      <c r="O30" s="442">
        <v>1.6340759300615502E-4</v>
      </c>
      <c r="P30" s="442">
        <v>8.6665125953316392E-5</v>
      </c>
      <c r="Q30" s="442">
        <v>2.7322404371584699E-4</v>
      </c>
      <c r="R30" s="442">
        <v>2.8329414431003711E-5</v>
      </c>
      <c r="S30" s="442">
        <v>5.0956242681816206E-4</v>
      </c>
      <c r="T30" s="442">
        <v>7.6443530636721886E-4</v>
      </c>
      <c r="U30" s="442">
        <v>2.324571187057539E-4</v>
      </c>
      <c r="V30" s="442">
        <v>2.2190662169359134E-4</v>
      </c>
      <c r="W30" s="442">
        <v>3.4558592522777252E-4</v>
      </c>
      <c r="X30" s="442">
        <v>2.7865826047580899E-4</v>
      </c>
      <c r="Y30" s="442">
        <v>1.9977437247344176E-3</v>
      </c>
      <c r="Z30" s="442">
        <v>8.574911023353322E-3</v>
      </c>
      <c r="AA30" s="442">
        <v>2.0444196636000373E-3</v>
      </c>
      <c r="AB30" s="442">
        <v>0</v>
      </c>
      <c r="AC30" s="442">
        <v>1.374598810797426E-3</v>
      </c>
      <c r="AD30" s="442">
        <v>3.3519776002766712E-3</v>
      </c>
      <c r="AE30" s="442">
        <v>1.0298944014940334E-5</v>
      </c>
      <c r="AF30" s="442">
        <v>5.6693971420450143E-3</v>
      </c>
      <c r="AG30" s="442">
        <v>5.6037358238825883E-3</v>
      </c>
      <c r="AH30" s="442">
        <v>2.751199515535473E-2</v>
      </c>
      <c r="AI30" s="442">
        <v>4.8763300683531815E-3</v>
      </c>
      <c r="AJ30" s="442">
        <v>3.7112187148063847E-3</v>
      </c>
      <c r="AK30" s="442">
        <v>7.661661048115231E-5</v>
      </c>
      <c r="AL30" s="442">
        <v>3.4987277353689566E-4</v>
      </c>
      <c r="AM30" s="442">
        <v>1.659821613773076E-2</v>
      </c>
      <c r="AN30" s="442">
        <v>0</v>
      </c>
      <c r="AO30" s="442">
        <v>1.1051506473601419E-2</v>
      </c>
      <c r="AP30" s="443">
        <v>3.3539688822719687E-3</v>
      </c>
      <c r="AQ30" s="442">
        <v>0</v>
      </c>
      <c r="AR30" s="442">
        <v>9.4934727483329676E-4</v>
      </c>
      <c r="AS30" s="442">
        <v>7.0737199514271229E-3</v>
      </c>
      <c r="AT30" s="442">
        <v>0</v>
      </c>
      <c r="AU30" s="442">
        <v>0</v>
      </c>
      <c r="AV30" s="442">
        <v>0</v>
      </c>
      <c r="AW30" s="443">
        <v>1.4461666504274903E-3</v>
      </c>
      <c r="AX30" s="442">
        <v>4.1866210013425751E-3</v>
      </c>
      <c r="AY30" s="443">
        <v>1.0834584426873959E-5</v>
      </c>
      <c r="AZ30" s="443">
        <v>6.2711881871670432E-4</v>
      </c>
      <c r="BA30" s="442">
        <v>2.681904381155249E-3</v>
      </c>
      <c r="BB30" s="443">
        <v>1.8777995866797602E-3</v>
      </c>
      <c r="BC30" s="442">
        <v>-6.4523183237941292E-4</v>
      </c>
      <c r="BD30" s="443">
        <v>3.0576204788967283E-3</v>
      </c>
    </row>
    <row r="31" spans="1:56" x14ac:dyDescent="0.2">
      <c r="A31" s="280" t="s">
        <v>473</v>
      </c>
      <c r="B31" s="282" t="s">
        <v>385</v>
      </c>
      <c r="C31" s="442">
        <v>7.2512437810945268E-2</v>
      </c>
      <c r="D31" s="442">
        <v>2.6604068857589983E-2</v>
      </c>
      <c r="E31" s="442">
        <v>6.3281824871228839E-2</v>
      </c>
      <c r="F31" s="442">
        <v>2.6647632643349989E-2</v>
      </c>
      <c r="G31" s="442">
        <v>7.6309620482020016E-2</v>
      </c>
      <c r="H31" s="442">
        <v>7.655007949125596E-2</v>
      </c>
      <c r="I31" s="442">
        <v>8.5443959243085885E-2</v>
      </c>
      <c r="J31" s="442">
        <v>4.0207716841874977E-2</v>
      </c>
      <c r="K31" s="442">
        <v>1.0613932182559634E-2</v>
      </c>
      <c r="L31" s="442">
        <v>5.8853527245254507E-2</v>
      </c>
      <c r="M31" s="442">
        <v>3.8476486591527401E-2</v>
      </c>
      <c r="N31" s="442">
        <v>2.3191047595598285E-2</v>
      </c>
      <c r="O31" s="442">
        <v>3.9381229914483361E-2</v>
      </c>
      <c r="P31" s="442">
        <v>4.627917725907095E-2</v>
      </c>
      <c r="Q31" s="442">
        <v>4.5255837059115747E-2</v>
      </c>
      <c r="R31" s="442">
        <v>4.1502592141420436E-2</v>
      </c>
      <c r="S31" s="442">
        <v>4.9470922416410081E-2</v>
      </c>
      <c r="T31" s="442">
        <v>4.301925586176901E-2</v>
      </c>
      <c r="U31" s="442">
        <v>5.200934524578231E-2</v>
      </c>
      <c r="V31" s="442">
        <v>4.3715604473637495E-2</v>
      </c>
      <c r="W31" s="442">
        <v>4.0182218033301915E-2</v>
      </c>
      <c r="X31" s="442">
        <v>7.7710822390191225E-2</v>
      </c>
      <c r="Y31" s="442">
        <v>5.9002269705475494E-2</v>
      </c>
      <c r="Z31" s="442">
        <v>2.0802496221539662E-2</v>
      </c>
      <c r="AA31" s="442">
        <v>1.8353312889136698E-2</v>
      </c>
      <c r="AB31" s="442">
        <v>1.5362517954162243E-2</v>
      </c>
      <c r="AC31" s="442">
        <v>1.1422185961314408E-2</v>
      </c>
      <c r="AD31" s="442">
        <v>5.699692070311721E-3</v>
      </c>
      <c r="AE31" s="442">
        <v>1.2358732817928401E-3</v>
      </c>
      <c r="AF31" s="442">
        <v>1.0630765652859246E-2</v>
      </c>
      <c r="AG31" s="442">
        <v>8.6057371581054042E-3</v>
      </c>
      <c r="AH31" s="442">
        <v>9.9408394279591923E-3</v>
      </c>
      <c r="AI31" s="442">
        <v>2.121062645338595E-2</v>
      </c>
      <c r="AJ31" s="442">
        <v>6.3047951226697971E-2</v>
      </c>
      <c r="AK31" s="442">
        <v>4.0836653386454182E-2</v>
      </c>
      <c r="AL31" s="442">
        <v>2.5159033078880406E-2</v>
      </c>
      <c r="AM31" s="442">
        <v>7.8278365484339349E-2</v>
      </c>
      <c r="AN31" s="442">
        <v>0.18714555765595464</v>
      </c>
      <c r="AO31" s="442">
        <v>6.2114306457467836E-2</v>
      </c>
      <c r="AP31" s="443">
        <v>3.3885492275369536E-2</v>
      </c>
      <c r="AQ31" s="442">
        <v>9.6813691770079521E-2</v>
      </c>
      <c r="AR31" s="442">
        <v>0.15685204896221394</v>
      </c>
      <c r="AS31" s="442">
        <v>7.0737199514271231E-5</v>
      </c>
      <c r="AT31" s="442">
        <v>2.6949753664588079E-2</v>
      </c>
      <c r="AU31" s="442">
        <v>0.10049784268171258</v>
      </c>
      <c r="AV31" s="442">
        <v>3.5513400242638139E-2</v>
      </c>
      <c r="AW31" s="443">
        <v>0.10846633858730685</v>
      </c>
      <c r="AX31" s="442">
        <v>8.2081209216913878E-2</v>
      </c>
      <c r="AY31" s="443">
        <v>4.450594475589862E-2</v>
      </c>
      <c r="AZ31" s="443">
        <v>7.1968427669067567E-2</v>
      </c>
      <c r="BA31" s="442">
        <v>6.8541214759011218E-2</v>
      </c>
      <c r="BB31" s="443">
        <v>8.6503831405881373E-2</v>
      </c>
      <c r="BC31" s="442">
        <v>5.7181176691665246E-2</v>
      </c>
      <c r="BD31" s="443">
        <v>6.0148223847683029E-2</v>
      </c>
    </row>
    <row r="32" spans="1:56" x14ac:dyDescent="0.2">
      <c r="A32" s="280" t="s">
        <v>474</v>
      </c>
      <c r="B32" s="282" t="s">
        <v>37</v>
      </c>
      <c r="C32" s="442">
        <v>4.9751243781094526E-3</v>
      </c>
      <c r="D32" s="442">
        <v>9.3896713615023476E-3</v>
      </c>
      <c r="E32" s="442">
        <v>9.0139808682855038E-3</v>
      </c>
      <c r="F32" s="442">
        <v>5.1629788246490602E-2</v>
      </c>
      <c r="G32" s="442">
        <v>5.3625875250892484E-3</v>
      </c>
      <c r="H32" s="442">
        <v>1.8203497615262323E-2</v>
      </c>
      <c r="I32" s="442">
        <v>7.9184861717612812E-3</v>
      </c>
      <c r="J32" s="442">
        <v>5.9490226331525599E-3</v>
      </c>
      <c r="K32" s="442">
        <v>3.2400424557287302E-3</v>
      </c>
      <c r="L32" s="442">
        <v>3.040891491170082E-3</v>
      </c>
      <c r="M32" s="442">
        <v>1.0785075787019044E-2</v>
      </c>
      <c r="N32" s="442">
        <v>3.8318972339785005E-3</v>
      </c>
      <c r="O32" s="442">
        <v>7.680156871289286E-3</v>
      </c>
      <c r="P32" s="442">
        <v>1.1309798936907789E-2</v>
      </c>
      <c r="Q32" s="442">
        <v>6.1351217088922005E-3</v>
      </c>
      <c r="R32" s="442">
        <v>6.4591064902688464E-3</v>
      </c>
      <c r="S32" s="442">
        <v>1.0993538314757795E-2</v>
      </c>
      <c r="T32" s="442">
        <v>5.7069049596035482E-3</v>
      </c>
      <c r="U32" s="442">
        <v>5.7738591403782707E-3</v>
      </c>
      <c r="V32" s="442">
        <v>6.124622758743121E-3</v>
      </c>
      <c r="W32" s="442">
        <v>3.832862079798932E-3</v>
      </c>
      <c r="X32" s="442">
        <v>1.5186875195931589E-2</v>
      </c>
      <c r="Y32" s="442">
        <v>1.2563961374716286E-2</v>
      </c>
      <c r="Z32" s="442">
        <v>1.4460533372336794E-2</v>
      </c>
      <c r="AA32" s="442">
        <v>2.3743146547718613E-2</v>
      </c>
      <c r="AB32" s="442">
        <v>2.6416036969961906E-2</v>
      </c>
      <c r="AC32" s="442">
        <v>1.7650737616705978E-2</v>
      </c>
      <c r="AD32" s="442">
        <v>4.8084916765873675E-2</v>
      </c>
      <c r="AE32" s="442">
        <v>7.7266110981420708E-2</v>
      </c>
      <c r="AF32" s="442">
        <v>1.7307940773663402E-2</v>
      </c>
      <c r="AG32" s="442">
        <v>6.6933511229708698E-3</v>
      </c>
      <c r="AH32" s="442">
        <v>2.1232589556062793E-2</v>
      </c>
      <c r="AI32" s="442">
        <v>7.0044394334437318E-3</v>
      </c>
      <c r="AJ32" s="442">
        <v>6.9472493739397368E-3</v>
      </c>
      <c r="AK32" s="442">
        <v>2.7122280110327919E-2</v>
      </c>
      <c r="AL32" s="442">
        <v>8.8649581970192664E-3</v>
      </c>
      <c r="AM32" s="442">
        <v>5.8577058701514209E-3</v>
      </c>
      <c r="AN32" s="442">
        <v>0</v>
      </c>
      <c r="AO32" s="442">
        <v>2.1780341225345863E-3</v>
      </c>
      <c r="AP32" s="443">
        <v>1.4032631548998975E-2</v>
      </c>
      <c r="AQ32" s="442">
        <v>2.7515615111575821E-5</v>
      </c>
      <c r="AR32" s="442">
        <v>5.8597345271264437E-2</v>
      </c>
      <c r="AS32" s="442">
        <v>0</v>
      </c>
      <c r="AT32" s="442">
        <v>0</v>
      </c>
      <c r="AU32" s="442">
        <v>0</v>
      </c>
      <c r="AV32" s="442">
        <v>0</v>
      </c>
      <c r="AW32" s="443">
        <v>3.5937217264340356E-2</v>
      </c>
      <c r="AX32" s="442">
        <v>3.0184646302954053E-2</v>
      </c>
      <c r="AY32" s="443">
        <v>3.3937529953111528E-3</v>
      </c>
      <c r="AZ32" s="443">
        <v>1.7366842869949613E-2</v>
      </c>
      <c r="BA32" s="442">
        <v>2.053072763834686E-2</v>
      </c>
      <c r="BB32" s="443">
        <v>3.0245037521255506E-3</v>
      </c>
      <c r="BC32" s="442">
        <v>3.1957684099982661E-2</v>
      </c>
      <c r="BD32" s="443">
        <v>2.8710470092202161E-2</v>
      </c>
    </row>
    <row r="33" spans="1:56" x14ac:dyDescent="0.2">
      <c r="A33" s="280" t="s">
        <v>475</v>
      </c>
      <c r="B33" s="282" t="s">
        <v>38</v>
      </c>
      <c r="C33" s="442">
        <v>2.1144278606965174E-3</v>
      </c>
      <c r="D33" s="442">
        <v>0</v>
      </c>
      <c r="E33" s="442">
        <v>7.3583517292126564E-4</v>
      </c>
      <c r="F33" s="442">
        <v>8.0894599095883892E-3</v>
      </c>
      <c r="G33" s="442">
        <v>1.3253252026292001E-3</v>
      </c>
      <c r="H33" s="442">
        <v>2.7821939586645467E-3</v>
      </c>
      <c r="I33" s="442">
        <v>1.1353711790393012E-3</v>
      </c>
      <c r="J33" s="442">
        <v>1.7386498405278126E-3</v>
      </c>
      <c r="K33" s="442">
        <v>3.3517680576504108E-4</v>
      </c>
      <c r="L33" s="442">
        <v>6.2328831806591741E-4</v>
      </c>
      <c r="M33" s="442">
        <v>2.3319082782743881E-3</v>
      </c>
      <c r="N33" s="442">
        <v>9.7969942780173859E-4</v>
      </c>
      <c r="O33" s="442">
        <v>9.2597636036821174E-4</v>
      </c>
      <c r="P33" s="442">
        <v>3.2066096602727063E-3</v>
      </c>
      <c r="Q33" s="442">
        <v>1.8877297565822156E-3</v>
      </c>
      <c r="R33" s="442">
        <v>1.6714354514292189E-3</v>
      </c>
      <c r="S33" s="442">
        <v>1.8756234008413201E-3</v>
      </c>
      <c r="T33" s="442">
        <v>3.6903773410831256E-4</v>
      </c>
      <c r="U33" s="442">
        <v>1.8667011047583267E-3</v>
      </c>
      <c r="V33" s="442">
        <v>1.8640156222261672E-3</v>
      </c>
      <c r="W33" s="442">
        <v>3.7700282752120643E-4</v>
      </c>
      <c r="X33" s="442">
        <v>1.3932913023790448E-3</v>
      </c>
      <c r="Y33" s="442">
        <v>3.4381337380303256E-3</v>
      </c>
      <c r="Z33" s="442">
        <v>3.7501828287260495E-3</v>
      </c>
      <c r="AA33" s="442">
        <v>2.7878449958182325E-4</v>
      </c>
      <c r="AB33" s="442">
        <v>8.7428963966776992E-4</v>
      </c>
      <c r="AC33" s="442">
        <v>2.729197685086714E-2</v>
      </c>
      <c r="AD33" s="442">
        <v>1.4372269036106918E-2</v>
      </c>
      <c r="AE33" s="442">
        <v>2.8754651689713414E-2</v>
      </c>
      <c r="AF33" s="442">
        <v>1.8558619085764491E-2</v>
      </c>
      <c r="AG33" s="442">
        <v>1.7011340893929285E-2</v>
      </c>
      <c r="AH33" s="442">
        <v>1.6117762146550519E-3</v>
      </c>
      <c r="AI33" s="442">
        <v>6.9832992741878652E-3</v>
      </c>
      <c r="AJ33" s="442">
        <v>1.9625266699296245E-2</v>
      </c>
      <c r="AK33" s="442">
        <v>1.5476555317192768E-2</v>
      </c>
      <c r="AL33" s="442">
        <v>5.3707742639040349E-3</v>
      </c>
      <c r="AM33" s="442">
        <v>1.1512134411947728E-2</v>
      </c>
      <c r="AN33" s="442">
        <v>0</v>
      </c>
      <c r="AO33" s="442">
        <v>2.4240713104505304E-2</v>
      </c>
      <c r="AP33" s="443">
        <v>7.7464937993106464E-3</v>
      </c>
      <c r="AQ33" s="442">
        <v>0</v>
      </c>
      <c r="AR33" s="442">
        <v>0.19400338102244624</v>
      </c>
      <c r="AS33" s="442">
        <v>1.4933408786346148E-4</v>
      </c>
      <c r="AT33" s="442">
        <v>0</v>
      </c>
      <c r="AU33" s="442">
        <v>3.7185529372718219E-2</v>
      </c>
      <c r="AV33" s="442">
        <v>0</v>
      </c>
      <c r="AW33" s="443">
        <v>0.1203399763563992</v>
      </c>
      <c r="AX33" s="442">
        <v>5.9263331299498428E-2</v>
      </c>
      <c r="AY33" s="443">
        <v>3.1185545508685543E-3</v>
      </c>
      <c r="AZ33" s="443">
        <v>5.3449565674363965E-2</v>
      </c>
      <c r="BA33" s="442">
        <v>3.9031937670709824E-2</v>
      </c>
      <c r="BB33" s="443">
        <v>3.5279747185650422E-3</v>
      </c>
      <c r="BC33" s="442">
        <v>0.10423612159127806</v>
      </c>
      <c r="BD33" s="443">
        <v>5.5621081904626606E-2</v>
      </c>
    </row>
    <row r="34" spans="1:56" x14ac:dyDescent="0.2">
      <c r="A34" s="280" t="s">
        <v>476</v>
      </c>
      <c r="B34" s="282" t="s">
        <v>477</v>
      </c>
      <c r="C34" s="442">
        <v>2.9850746268656716E-2</v>
      </c>
      <c r="D34" s="442">
        <v>3.1298904538341159E-2</v>
      </c>
      <c r="E34" s="442">
        <v>2.0603384841795438E-2</v>
      </c>
      <c r="F34" s="442">
        <v>2.569593147751606E-2</v>
      </c>
      <c r="G34" s="442">
        <v>2.629200055158043E-2</v>
      </c>
      <c r="H34" s="442">
        <v>1.724960254372019E-2</v>
      </c>
      <c r="I34" s="442">
        <v>3.4468704512372633E-2</v>
      </c>
      <c r="J34" s="442">
        <v>2.169666125497511E-2</v>
      </c>
      <c r="K34" s="442">
        <v>1.9216803530529021E-2</v>
      </c>
      <c r="L34" s="442">
        <v>1.6337708943242987E-2</v>
      </c>
      <c r="M34" s="442">
        <v>4.5617955693742711E-2</v>
      </c>
      <c r="N34" s="442">
        <v>1.6980767062236259E-2</v>
      </c>
      <c r="O34" s="442">
        <v>2.7724821613377634E-2</v>
      </c>
      <c r="P34" s="442">
        <v>2.0366304599029352E-2</v>
      </c>
      <c r="Q34" s="442">
        <v>1.5971187282662693E-2</v>
      </c>
      <c r="R34" s="442">
        <v>1.3683107170174793E-2</v>
      </c>
      <c r="S34" s="442">
        <v>1.6165054859274035E-2</v>
      </c>
      <c r="T34" s="442">
        <v>1.7107534959735347E-2</v>
      </c>
      <c r="U34" s="442">
        <v>1.847212275614309E-2</v>
      </c>
      <c r="V34" s="442">
        <v>1.9971595952423222E-2</v>
      </c>
      <c r="W34" s="442">
        <v>1.4546025761859881E-2</v>
      </c>
      <c r="X34" s="442">
        <v>8.2535093524678665E-2</v>
      </c>
      <c r="Y34" s="442">
        <v>2.6450798425979399E-2</v>
      </c>
      <c r="Z34" s="442">
        <v>4.1433377212227583E-2</v>
      </c>
      <c r="AA34" s="442">
        <v>1.2777622897500233E-2</v>
      </c>
      <c r="AB34" s="442">
        <v>4.3402235683507151E-2</v>
      </c>
      <c r="AC34" s="442">
        <v>2.0949139844000497E-2</v>
      </c>
      <c r="AD34" s="442">
        <v>2.8518412599179296E-2</v>
      </c>
      <c r="AE34" s="442">
        <v>6.0077173420485289E-4</v>
      </c>
      <c r="AF34" s="442">
        <v>9.5547688570764108E-2</v>
      </c>
      <c r="AG34" s="442">
        <v>1.7267066933511231E-2</v>
      </c>
      <c r="AH34" s="442">
        <v>2.3366096799739135E-2</v>
      </c>
      <c r="AI34" s="442">
        <v>1.9540553872172503E-2</v>
      </c>
      <c r="AJ34" s="442">
        <v>1.2169566105786365E-2</v>
      </c>
      <c r="AK34" s="442">
        <v>2.6815813668403309E-2</v>
      </c>
      <c r="AL34" s="442">
        <v>9.0648854961832056E-3</v>
      </c>
      <c r="AM34" s="442">
        <v>2.3617506741339972E-2</v>
      </c>
      <c r="AN34" s="442">
        <v>8.9573942125927009E-2</v>
      </c>
      <c r="AO34" s="442">
        <v>7.5868188601621422E-2</v>
      </c>
      <c r="AP34" s="443">
        <v>2.4527985924978409E-2</v>
      </c>
      <c r="AQ34" s="442">
        <v>2.7130396500013757E-2</v>
      </c>
      <c r="AR34" s="442">
        <v>4.7982343549447456E-2</v>
      </c>
      <c r="AS34" s="442">
        <v>7.6238981698714551E-4</v>
      </c>
      <c r="AT34" s="442">
        <v>2.6866035141484305E-3</v>
      </c>
      <c r="AU34" s="442">
        <v>6.2794556920013275E-3</v>
      </c>
      <c r="AV34" s="442">
        <v>1.5220028675416344E-2</v>
      </c>
      <c r="AW34" s="443">
        <v>3.1267534110669903E-2</v>
      </c>
      <c r="AX34" s="442">
        <v>3.9387969639368317E-2</v>
      </c>
      <c r="AY34" s="443">
        <v>3.3934279577783465E-2</v>
      </c>
      <c r="AZ34" s="443">
        <v>3.2789267056168664E-2</v>
      </c>
      <c r="BA34" s="442">
        <v>3.7422769014217948E-2</v>
      </c>
      <c r="BB34" s="443">
        <v>3.8440743878352918E-2</v>
      </c>
      <c r="BC34" s="442">
        <v>2.703987008888983E-2</v>
      </c>
      <c r="BD34" s="443">
        <v>3.6947122623126362E-2</v>
      </c>
    </row>
    <row r="35" spans="1:56" x14ac:dyDescent="0.2">
      <c r="A35" s="280" t="s">
        <v>478</v>
      </c>
      <c r="B35" s="282" t="s">
        <v>194</v>
      </c>
      <c r="C35" s="442">
        <v>3.482587064676617E-3</v>
      </c>
      <c r="D35" s="442">
        <v>0</v>
      </c>
      <c r="E35" s="442">
        <v>4.59896983075791E-3</v>
      </c>
      <c r="F35" s="442">
        <v>9.0411610754223166E-3</v>
      </c>
      <c r="G35" s="442">
        <v>3.631237838417577E-3</v>
      </c>
      <c r="H35" s="442">
        <v>4.7694753577106515E-3</v>
      </c>
      <c r="I35" s="442">
        <v>4.2794759825327509E-3</v>
      </c>
      <c r="J35" s="442">
        <v>1.1245571816217419E-2</v>
      </c>
      <c r="K35" s="442">
        <v>5.0276520864756154E-4</v>
      </c>
      <c r="L35" s="442">
        <v>4.6652186230994432E-3</v>
      </c>
      <c r="M35" s="442">
        <v>5.0524679362611733E-3</v>
      </c>
      <c r="N35" s="442">
        <v>1.7100772483170791E-3</v>
      </c>
      <c r="O35" s="442">
        <v>2.6145214880984803E-3</v>
      </c>
      <c r="P35" s="442">
        <v>5.9365611278021724E-3</v>
      </c>
      <c r="Q35" s="442">
        <v>6.7560854446100348E-3</v>
      </c>
      <c r="R35" s="442">
        <v>9.7169891498342723E-3</v>
      </c>
      <c r="S35" s="442">
        <v>6.3207424432976276E-3</v>
      </c>
      <c r="T35" s="442">
        <v>6.5635996994978449E-3</v>
      </c>
      <c r="U35" s="442">
        <v>1.2191084447679537E-2</v>
      </c>
      <c r="V35" s="442">
        <v>1.89508254926327E-2</v>
      </c>
      <c r="W35" s="442">
        <v>2.1363493559535028E-3</v>
      </c>
      <c r="X35" s="442">
        <v>5.1900101013619424E-3</v>
      </c>
      <c r="Y35" s="442">
        <v>8.5248257430263642E-3</v>
      </c>
      <c r="Z35" s="442">
        <v>6.4940763492759984E-3</v>
      </c>
      <c r="AA35" s="442">
        <v>4.0191432023046182E-2</v>
      </c>
      <c r="AB35" s="442">
        <v>9.6171860363454698E-3</v>
      </c>
      <c r="AC35" s="442">
        <v>3.8590353681416882E-2</v>
      </c>
      <c r="AD35" s="442">
        <v>5.8366975039738228E-2</v>
      </c>
      <c r="AE35" s="442">
        <v>2.6193647611331586E-3</v>
      </c>
      <c r="AF35" s="442">
        <v>1.2026150546525749E-2</v>
      </c>
      <c r="AG35" s="442">
        <v>0.1922503891483211</v>
      </c>
      <c r="AH35" s="442">
        <v>3.0633064703964225E-2</v>
      </c>
      <c r="AI35" s="442">
        <v>3.144246353322528E-2</v>
      </c>
      <c r="AJ35" s="442">
        <v>1.1181174949986458E-2</v>
      </c>
      <c r="AK35" s="442">
        <v>7.1636530799877418E-2</v>
      </c>
      <c r="AL35" s="442">
        <v>4.3493275172664485E-2</v>
      </c>
      <c r="AM35" s="442">
        <v>1.9522920555901265E-2</v>
      </c>
      <c r="AN35" s="442">
        <v>0</v>
      </c>
      <c r="AO35" s="442">
        <v>5.8080909934255638E-2</v>
      </c>
      <c r="AP35" s="443">
        <v>1.695830824778469E-2</v>
      </c>
      <c r="AQ35" s="442">
        <v>1.1611589577084996E-2</v>
      </c>
      <c r="AR35" s="442">
        <v>4.3205084055974702E-2</v>
      </c>
      <c r="AS35" s="442">
        <v>6.2877510679352201E-5</v>
      </c>
      <c r="AT35" s="442">
        <v>4.7536899573289222E-2</v>
      </c>
      <c r="AU35" s="442">
        <v>6.9339528708927983E-2</v>
      </c>
      <c r="AV35" s="442">
        <v>-7.7203044005735083E-3</v>
      </c>
      <c r="AW35" s="443">
        <v>3.8376453546276133E-2</v>
      </c>
      <c r="AX35" s="442">
        <v>3.4335866776828768E-2</v>
      </c>
      <c r="AY35" s="443">
        <v>4.4179823764649712E-3</v>
      </c>
      <c r="AZ35" s="443">
        <v>1.8998629530021537E-2</v>
      </c>
      <c r="BA35" s="442">
        <v>2.3555157850790959E-2</v>
      </c>
      <c r="BB35" s="443">
        <v>3.7212716074659188E-2</v>
      </c>
      <c r="BC35" s="442">
        <v>4.6895715652318156E-4</v>
      </c>
      <c r="BD35" s="443">
        <v>1.7173695489413086E-2</v>
      </c>
    </row>
    <row r="36" spans="1:56" x14ac:dyDescent="0.2">
      <c r="A36" s="280" t="s">
        <v>479</v>
      </c>
      <c r="B36" s="282"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0.18960997055620538</v>
      </c>
      <c r="AP36" s="443">
        <v>8.9763778625451328E-4</v>
      </c>
      <c r="AQ36" s="442">
        <v>0</v>
      </c>
      <c r="AR36" s="442">
        <v>3.7864320821463233E-3</v>
      </c>
      <c r="AS36" s="442">
        <v>0.38432306464987054</v>
      </c>
      <c r="AT36" s="442">
        <v>0</v>
      </c>
      <c r="AU36" s="442">
        <v>0</v>
      </c>
      <c r="AV36" s="442">
        <v>0</v>
      </c>
      <c r="AW36" s="443">
        <v>4.9261821440416541E-2</v>
      </c>
      <c r="AX36" s="442">
        <v>2.1837446067601581E-2</v>
      </c>
      <c r="AY36" s="443">
        <v>0</v>
      </c>
      <c r="AZ36" s="443">
        <v>2.1151400867620844E-2</v>
      </c>
      <c r="BA36" s="442">
        <v>1.3968468883506341E-2</v>
      </c>
      <c r="BB36" s="443">
        <v>0</v>
      </c>
      <c r="BC36" s="442">
        <v>4.266928085336899E-2</v>
      </c>
      <c r="BD36" s="443">
        <v>2.049520352853184E-2</v>
      </c>
    </row>
    <row r="37" spans="1:56" x14ac:dyDescent="0.2">
      <c r="A37" s="280" t="s">
        <v>480</v>
      </c>
      <c r="B37" s="282" t="s">
        <v>40</v>
      </c>
      <c r="C37" s="442">
        <v>0</v>
      </c>
      <c r="D37" s="442">
        <v>0</v>
      </c>
      <c r="E37" s="442">
        <v>0</v>
      </c>
      <c r="F37" s="442">
        <v>0</v>
      </c>
      <c r="G37" s="442">
        <v>7.6608393215560694E-5</v>
      </c>
      <c r="H37" s="442">
        <v>0</v>
      </c>
      <c r="I37" s="442">
        <v>8.733624454148471E-5</v>
      </c>
      <c r="J37" s="442">
        <v>1.9190395590814709E-4</v>
      </c>
      <c r="K37" s="442">
        <v>0</v>
      </c>
      <c r="L37" s="442">
        <v>1.1332514873925772E-4</v>
      </c>
      <c r="M37" s="442">
        <v>3.4006995724834821E-4</v>
      </c>
      <c r="N37" s="442">
        <v>4.9657415559116634E-5</v>
      </c>
      <c r="O37" s="442">
        <v>0</v>
      </c>
      <c r="P37" s="442">
        <v>2.5999537785994917E-4</v>
      </c>
      <c r="Q37" s="442">
        <v>9.9354197714853452E-5</v>
      </c>
      <c r="R37" s="442">
        <v>8.4988243293011138E-5</v>
      </c>
      <c r="S37" s="442">
        <v>6.5050522572531331E-5</v>
      </c>
      <c r="T37" s="442">
        <v>9.0941441619548453E-4</v>
      </c>
      <c r="U37" s="442">
        <v>8.4764666517956721E-4</v>
      </c>
      <c r="V37" s="442">
        <v>1.1982957571453933E-3</v>
      </c>
      <c r="W37" s="442">
        <v>6.2833804586867739E-5</v>
      </c>
      <c r="X37" s="442">
        <v>5.2248423839214185E-5</v>
      </c>
      <c r="Y37" s="442">
        <v>1.5444741401308103E-4</v>
      </c>
      <c r="Z37" s="442">
        <v>1.462629808395495E-4</v>
      </c>
      <c r="AA37" s="442">
        <v>9.2928166527274421E-5</v>
      </c>
      <c r="AB37" s="442">
        <v>6.2449259976269284E-5</v>
      </c>
      <c r="AC37" s="442">
        <v>3.4920524061828375E-5</v>
      </c>
      <c r="AD37" s="442">
        <v>2.2612547303453733E-4</v>
      </c>
      <c r="AE37" s="442">
        <v>0</v>
      </c>
      <c r="AF37" s="442">
        <v>1.131812191529497E-3</v>
      </c>
      <c r="AG37" s="442">
        <v>4.7698465643762509E-3</v>
      </c>
      <c r="AH37" s="442">
        <v>1.3043275725532213E-4</v>
      </c>
      <c r="AI37" s="442">
        <v>0</v>
      </c>
      <c r="AJ37" s="442">
        <v>9.9789491691336846E-5</v>
      </c>
      <c r="AK37" s="442">
        <v>0</v>
      </c>
      <c r="AL37" s="442">
        <v>2.044711014176663E-4</v>
      </c>
      <c r="AM37" s="442">
        <v>1.9498029454470027E-4</v>
      </c>
      <c r="AN37" s="442">
        <v>0</v>
      </c>
      <c r="AO37" s="442">
        <v>1.2100189569636592E-4</v>
      </c>
      <c r="AP37" s="443">
        <v>2.9863975700958491E-4</v>
      </c>
      <c r="AQ37" s="442">
        <v>0</v>
      </c>
      <c r="AR37" s="442">
        <v>3.2436684093541619E-2</v>
      </c>
      <c r="AS37" s="442">
        <v>0.15281200017291316</v>
      </c>
      <c r="AT37" s="442">
        <v>0.1300757525787842</v>
      </c>
      <c r="AU37" s="442">
        <v>0.20378360438101559</v>
      </c>
      <c r="AV37" s="442">
        <v>0</v>
      </c>
      <c r="AW37" s="443">
        <v>7.0533862522492857E-2</v>
      </c>
      <c r="AX37" s="442">
        <v>3.0215977804276182E-2</v>
      </c>
      <c r="AY37" s="443">
        <v>3.7689907692952211E-3</v>
      </c>
      <c r="AZ37" s="443">
        <v>3.2435623976011622E-2</v>
      </c>
      <c r="BA37" s="442">
        <v>2.0685983457772238E-2</v>
      </c>
      <c r="BB37" s="443">
        <v>6.9648179229125466E-3</v>
      </c>
      <c r="BC37" s="442">
        <v>5.8347749192732661E-2</v>
      </c>
      <c r="BD37" s="443">
        <v>2.7097166187487337E-2</v>
      </c>
    </row>
    <row r="38" spans="1:56" x14ac:dyDescent="0.2">
      <c r="A38" s="280" t="s">
        <v>481</v>
      </c>
      <c r="B38" s="282" t="s">
        <v>482</v>
      </c>
      <c r="C38" s="442">
        <v>4.9751243781094524E-4</v>
      </c>
      <c r="D38" s="442">
        <v>0</v>
      </c>
      <c r="E38" s="442">
        <v>0</v>
      </c>
      <c r="F38" s="442">
        <v>0</v>
      </c>
      <c r="G38" s="442">
        <v>0</v>
      </c>
      <c r="H38" s="442">
        <v>0</v>
      </c>
      <c r="I38" s="442">
        <v>0</v>
      </c>
      <c r="J38" s="442">
        <v>1.1514237354488825E-5</v>
      </c>
      <c r="K38" s="442">
        <v>0</v>
      </c>
      <c r="L38" s="442">
        <v>0</v>
      </c>
      <c r="M38" s="442">
        <v>0</v>
      </c>
      <c r="N38" s="442">
        <v>2.06905898162986E-6</v>
      </c>
      <c r="O38" s="442">
        <v>0</v>
      </c>
      <c r="P38" s="442">
        <v>0</v>
      </c>
      <c r="Q38" s="442">
        <v>0</v>
      </c>
      <c r="R38" s="442">
        <v>0</v>
      </c>
      <c r="S38" s="442">
        <v>0</v>
      </c>
      <c r="T38" s="442">
        <v>0</v>
      </c>
      <c r="U38" s="442">
        <v>0</v>
      </c>
      <c r="V38" s="442">
        <v>0</v>
      </c>
      <c r="W38" s="442">
        <v>0</v>
      </c>
      <c r="X38" s="442">
        <v>0</v>
      </c>
      <c r="Y38" s="442">
        <v>0</v>
      </c>
      <c r="Z38" s="442">
        <v>2.3402076934327921E-5</v>
      </c>
      <c r="AA38" s="442">
        <v>3.2524858284546047E-4</v>
      </c>
      <c r="AB38" s="442">
        <v>0</v>
      </c>
      <c r="AC38" s="442">
        <v>2.5396744772238817E-5</v>
      </c>
      <c r="AD38" s="442">
        <v>1.6626873017245393E-4</v>
      </c>
      <c r="AE38" s="442">
        <v>6.8659626766268896E-6</v>
      </c>
      <c r="AF38" s="442">
        <v>8.3206284400113694E-4</v>
      </c>
      <c r="AG38" s="442">
        <v>9.4507449410718254E-4</v>
      </c>
      <c r="AH38" s="442">
        <v>2.7949876554711885E-5</v>
      </c>
      <c r="AI38" s="442">
        <v>2.1140159255866396E-5</v>
      </c>
      <c r="AJ38" s="442">
        <v>2.0922530091283625E-2</v>
      </c>
      <c r="AK38" s="442">
        <v>0</v>
      </c>
      <c r="AL38" s="442">
        <v>4.0894220283533261E-5</v>
      </c>
      <c r="AM38" s="442">
        <v>7.0524787388508606E-5</v>
      </c>
      <c r="AN38" s="442">
        <v>0</v>
      </c>
      <c r="AO38" s="442">
        <v>1.8956963659097325E-3</v>
      </c>
      <c r="AP38" s="443">
        <v>9.1482293851209804E-4</v>
      </c>
      <c r="AQ38" s="442">
        <v>3.5440112263709654E-2</v>
      </c>
      <c r="AR38" s="442">
        <v>5.3196318442225214E-2</v>
      </c>
      <c r="AS38" s="442">
        <v>0.45502096571996714</v>
      </c>
      <c r="AT38" s="442">
        <v>0</v>
      </c>
      <c r="AU38" s="442">
        <v>0</v>
      </c>
      <c r="AV38" s="442">
        <v>0</v>
      </c>
      <c r="AW38" s="443">
        <v>8.9434823865733523E-2</v>
      </c>
      <c r="AX38" s="442">
        <v>3.8884224202526824E-2</v>
      </c>
      <c r="AY38" s="443">
        <v>2.30375768668621E-2</v>
      </c>
      <c r="AZ38" s="443">
        <v>5.1546364132842852E-2</v>
      </c>
      <c r="BA38" s="442">
        <v>3.3173991149507323E-2</v>
      </c>
      <c r="BB38" s="443">
        <v>1.8172768187173505E-2</v>
      </c>
      <c r="BC38" s="442">
        <v>8.549820669619268E-2</v>
      </c>
      <c r="BD38" s="443">
        <v>4.018327773936578E-2</v>
      </c>
    </row>
    <row r="39" spans="1:56" x14ac:dyDescent="0.2">
      <c r="A39" s="280" t="s">
        <v>483</v>
      </c>
      <c r="B39" s="282" t="s">
        <v>484</v>
      </c>
      <c r="C39" s="442">
        <v>1.2437810945273631E-4</v>
      </c>
      <c r="D39" s="442">
        <v>0</v>
      </c>
      <c r="E39" s="442">
        <v>7.5423105224429726E-3</v>
      </c>
      <c r="F39" s="442">
        <v>2.8551034975017845E-3</v>
      </c>
      <c r="G39" s="442">
        <v>5.9754546708137347E-4</v>
      </c>
      <c r="H39" s="442">
        <v>4.7694753577106518E-4</v>
      </c>
      <c r="I39" s="442">
        <v>4.9490538573508007E-4</v>
      </c>
      <c r="J39" s="442">
        <v>1.4085750363657997E-3</v>
      </c>
      <c r="K39" s="442">
        <v>5.5862800960840175E-5</v>
      </c>
      <c r="L39" s="442">
        <v>3.96638020587402E-4</v>
      </c>
      <c r="M39" s="442">
        <v>2.9148853478429851E-4</v>
      </c>
      <c r="N39" s="442">
        <v>5.0691945049931568E-4</v>
      </c>
      <c r="O39" s="442">
        <v>2.7234598834359171E-4</v>
      </c>
      <c r="P39" s="442">
        <v>7.5109775826207536E-4</v>
      </c>
      <c r="Q39" s="442">
        <v>2.185792349726776E-3</v>
      </c>
      <c r="R39" s="442">
        <v>1.6714354514292189E-3</v>
      </c>
      <c r="S39" s="442">
        <v>1.3769027277852465E-3</v>
      </c>
      <c r="T39" s="442">
        <v>5.6673652023776571E-4</v>
      </c>
      <c r="U39" s="442">
        <v>5.0483111638118276E-4</v>
      </c>
      <c r="V39" s="442">
        <v>6.65719865080774E-4</v>
      </c>
      <c r="W39" s="442">
        <v>1.5708451146716933E-4</v>
      </c>
      <c r="X39" s="442">
        <v>5.3990037967187993E-4</v>
      </c>
      <c r="Y39" s="442">
        <v>6.9165581058031934E-4</v>
      </c>
      <c r="Z39" s="442">
        <v>1.5757398469114134E-3</v>
      </c>
      <c r="AA39" s="442">
        <v>9.339280735991079E-3</v>
      </c>
      <c r="AB39" s="442">
        <v>1.5612314994067321E-3</v>
      </c>
      <c r="AC39" s="442">
        <v>3.1745930965298524E-4</v>
      </c>
      <c r="AD39" s="442">
        <v>2.5937921906902814E-3</v>
      </c>
      <c r="AE39" s="442">
        <v>2.1971080565206047E-4</v>
      </c>
      <c r="AF39" s="442">
        <v>1.4574020000516809E-3</v>
      </c>
      <c r="AG39" s="442">
        <v>1.0117856348676895E-3</v>
      </c>
      <c r="AH39" s="442">
        <v>0</v>
      </c>
      <c r="AI39" s="442">
        <v>2.1562962440983724E-3</v>
      </c>
      <c r="AJ39" s="442">
        <v>1.0454137224806717E-3</v>
      </c>
      <c r="AK39" s="442">
        <v>0</v>
      </c>
      <c r="AL39" s="442">
        <v>1.7948018902217376E-3</v>
      </c>
      <c r="AM39" s="442">
        <v>2.8832192491184401E-3</v>
      </c>
      <c r="AN39" s="442">
        <v>0</v>
      </c>
      <c r="AO39" s="442">
        <v>3.7107248013552212E-3</v>
      </c>
      <c r="AP39" s="443">
        <v>1.0607057865653735E-3</v>
      </c>
      <c r="AQ39" s="442">
        <v>0</v>
      </c>
      <c r="AR39" s="442">
        <v>1.2030804871176784E-2</v>
      </c>
      <c r="AS39" s="442">
        <v>0</v>
      </c>
      <c r="AT39" s="442">
        <v>0</v>
      </c>
      <c r="AU39" s="442">
        <v>0</v>
      </c>
      <c r="AV39" s="442">
        <v>0</v>
      </c>
      <c r="AW39" s="443">
        <v>7.3781857784173191E-3</v>
      </c>
      <c r="AX39" s="442">
        <v>4.2576255075855805E-3</v>
      </c>
      <c r="AY39" s="443">
        <v>3.5754128608684063E-5</v>
      </c>
      <c r="AZ39" s="443">
        <v>3.1883520356116111E-3</v>
      </c>
      <c r="BA39" s="442">
        <v>2.7363024805012745E-3</v>
      </c>
      <c r="BB39" s="443">
        <v>3.2586667908997623E-3</v>
      </c>
      <c r="BC39" s="442">
        <v>3.1168189738069968E-3</v>
      </c>
      <c r="BD39" s="443">
        <v>2.4922289696221881E-3</v>
      </c>
    </row>
    <row r="40" spans="1:56" x14ac:dyDescent="0.2">
      <c r="A40" s="280" t="s">
        <v>485</v>
      </c>
      <c r="B40" s="282" t="s">
        <v>41</v>
      </c>
      <c r="C40" s="442">
        <v>1.9900497512437811E-2</v>
      </c>
      <c r="D40" s="442">
        <v>2.1909233176838811E-2</v>
      </c>
      <c r="E40" s="442">
        <v>9.9337748344370865E-3</v>
      </c>
      <c r="F40" s="442">
        <v>6.0908874613371404E-2</v>
      </c>
      <c r="G40" s="442">
        <v>2.6475860695297778E-2</v>
      </c>
      <c r="H40" s="442">
        <v>3.0365659777424482E-2</v>
      </c>
      <c r="I40" s="442">
        <v>1.6797671033478893E-2</v>
      </c>
      <c r="J40" s="442">
        <v>4.4771192913370714E-2</v>
      </c>
      <c r="K40" s="442">
        <v>4.4131612759063738E-3</v>
      </c>
      <c r="L40" s="442">
        <v>3.5924072150344696E-2</v>
      </c>
      <c r="M40" s="442">
        <v>5.3245239020598523E-2</v>
      </c>
      <c r="N40" s="442">
        <v>9.7980288075082012E-3</v>
      </c>
      <c r="O40" s="442">
        <v>1.3018138242823683E-2</v>
      </c>
      <c r="P40" s="442">
        <v>2.5710654032817193E-2</v>
      </c>
      <c r="Q40" s="442">
        <v>3.6761053154495779E-2</v>
      </c>
      <c r="R40" s="442">
        <v>3.1049038216380068E-2</v>
      </c>
      <c r="S40" s="442">
        <v>2.7950041198664295E-2</v>
      </c>
      <c r="T40" s="442">
        <v>4.3335573919576133E-2</v>
      </c>
      <c r="U40" s="442">
        <v>3.6547424774293527E-2</v>
      </c>
      <c r="V40" s="442">
        <v>3.4084857092135629E-2</v>
      </c>
      <c r="W40" s="442">
        <v>2.3437009110901665E-2</v>
      </c>
      <c r="X40" s="442">
        <v>3.2829426312306245E-2</v>
      </c>
      <c r="Y40" s="442">
        <v>9.5555943539397517E-2</v>
      </c>
      <c r="Z40" s="442">
        <v>5.8405733508848909E-2</v>
      </c>
      <c r="AA40" s="442">
        <v>0.13493169779760245</v>
      </c>
      <c r="AB40" s="442">
        <v>6.1762318116530317E-2</v>
      </c>
      <c r="AC40" s="442">
        <v>8.6123536115758362E-2</v>
      </c>
      <c r="AD40" s="442">
        <v>0.11579619444130382</v>
      </c>
      <c r="AE40" s="442">
        <v>2.5582576933111792E-2</v>
      </c>
      <c r="AF40" s="442">
        <v>6.589317553425153E-2</v>
      </c>
      <c r="AG40" s="442">
        <v>0.15908383366688902</v>
      </c>
      <c r="AH40" s="442">
        <v>9.2206642753994497E-2</v>
      </c>
      <c r="AI40" s="442">
        <v>7.38284828412374E-2</v>
      </c>
      <c r="AJ40" s="442">
        <v>4.6150263966964929E-2</v>
      </c>
      <c r="AK40" s="442">
        <v>7.9068342016549192E-2</v>
      </c>
      <c r="AL40" s="442">
        <v>0.13573246092330063</v>
      </c>
      <c r="AM40" s="442">
        <v>3.3221323376892764E-2</v>
      </c>
      <c r="AN40" s="442">
        <v>0</v>
      </c>
      <c r="AO40" s="442">
        <v>3.0734481506876941E-2</v>
      </c>
      <c r="AP40" s="443">
        <v>5.1488434678949847E-2</v>
      </c>
      <c r="AQ40" s="442">
        <v>3.8054095699309357E-2</v>
      </c>
      <c r="AR40" s="442">
        <v>3.3445512318817892E-2</v>
      </c>
      <c r="AS40" s="442">
        <v>0</v>
      </c>
      <c r="AT40" s="442">
        <v>7.9202796706056653E-3</v>
      </c>
      <c r="AU40" s="442">
        <v>1.9409226684367741E-2</v>
      </c>
      <c r="AV40" s="442">
        <v>0</v>
      </c>
      <c r="AW40" s="443">
        <v>2.4039100736810631E-2</v>
      </c>
      <c r="AX40" s="442">
        <v>6.5050096832649701E-2</v>
      </c>
      <c r="AY40" s="443">
        <v>1.2628791607964287E-2</v>
      </c>
      <c r="AZ40" s="443">
        <v>1.7528001895988542E-2</v>
      </c>
      <c r="BA40" s="442">
        <v>4.616043118692488E-2</v>
      </c>
      <c r="BB40" s="443">
        <v>5.5014419620982809E-2</v>
      </c>
      <c r="BC40" s="442">
        <v>-2.0607923130937577E-2</v>
      </c>
      <c r="BD40" s="443">
        <v>4.2023425653880724E-2</v>
      </c>
    </row>
    <row r="41" spans="1:56" x14ac:dyDescent="0.2">
      <c r="A41" s="285">
        <v>37</v>
      </c>
      <c r="B41" s="282" t="s">
        <v>42</v>
      </c>
      <c r="C41" s="442">
        <v>1.2437810945273631E-4</v>
      </c>
      <c r="D41" s="442">
        <v>0</v>
      </c>
      <c r="E41" s="442">
        <v>9.1979396615158204E-4</v>
      </c>
      <c r="F41" s="442">
        <v>2.3792529145848205E-4</v>
      </c>
      <c r="G41" s="442">
        <v>1.5321678643112139E-4</v>
      </c>
      <c r="H41" s="442">
        <v>1.5898251192368839E-4</v>
      </c>
      <c r="I41" s="442">
        <v>8.733624454148471E-5</v>
      </c>
      <c r="J41" s="442">
        <v>8.8275819717747664E-5</v>
      </c>
      <c r="K41" s="442">
        <v>0</v>
      </c>
      <c r="L41" s="442">
        <v>9.4437623949381437E-5</v>
      </c>
      <c r="M41" s="442">
        <v>4.8581422464049747E-5</v>
      </c>
      <c r="N41" s="442">
        <v>4.6553827086671849E-5</v>
      </c>
      <c r="O41" s="442">
        <v>5.4469197668718338E-5</v>
      </c>
      <c r="P41" s="442">
        <v>1.0110931361220245E-4</v>
      </c>
      <c r="Q41" s="442">
        <v>1.2419274714356682E-4</v>
      </c>
      <c r="R41" s="442">
        <v>1.4164707215501857E-4</v>
      </c>
      <c r="S41" s="442">
        <v>1.0841753762088556E-4</v>
      </c>
      <c r="T41" s="442">
        <v>1.5815902890356254E-4</v>
      </c>
      <c r="U41" s="442">
        <v>1.1270648179672917E-4</v>
      </c>
      <c r="V41" s="442">
        <v>1.7752529735487306E-4</v>
      </c>
      <c r="W41" s="442">
        <v>9.4250706880301608E-5</v>
      </c>
      <c r="X41" s="442">
        <v>4.7023581455292766E-4</v>
      </c>
      <c r="Y41" s="442">
        <v>2.5517398836943819E-4</v>
      </c>
      <c r="Z41" s="442">
        <v>6.8256057725123108E-5</v>
      </c>
      <c r="AA41" s="442">
        <v>2.7878449958182325E-4</v>
      </c>
      <c r="AB41" s="442">
        <v>6.2449259976269284E-5</v>
      </c>
      <c r="AC41" s="442">
        <v>8.8253688083529897E-4</v>
      </c>
      <c r="AD41" s="442">
        <v>1.8622097779314839E-4</v>
      </c>
      <c r="AE41" s="442">
        <v>5.1151421940870325E-4</v>
      </c>
      <c r="AF41" s="442">
        <v>7.6487764541719426E-4</v>
      </c>
      <c r="AG41" s="442">
        <v>4.9477429397376026E-3</v>
      </c>
      <c r="AH41" s="442">
        <v>4.8446452694833934E-4</v>
      </c>
      <c r="AI41" s="442">
        <v>3.1146501303643153E-3</v>
      </c>
      <c r="AJ41" s="442">
        <v>1.2782558697604578E-2</v>
      </c>
      <c r="AK41" s="442">
        <v>2.7581979773214833E-3</v>
      </c>
      <c r="AL41" s="442">
        <v>1.1177753544165758E-3</v>
      </c>
      <c r="AM41" s="442">
        <v>1.5453225471893798E-2</v>
      </c>
      <c r="AN41" s="442">
        <v>0</v>
      </c>
      <c r="AO41" s="442">
        <v>1.290686887427903E-3</v>
      </c>
      <c r="AP41" s="443">
        <v>1.6453828555956479E-3</v>
      </c>
      <c r="AQ41" s="442">
        <v>0.67012904823487329</v>
      </c>
      <c r="AR41" s="442">
        <v>0.11349043608928404</v>
      </c>
      <c r="AS41" s="442">
        <v>0</v>
      </c>
      <c r="AT41" s="442">
        <v>0</v>
      </c>
      <c r="AU41" s="442">
        <v>0</v>
      </c>
      <c r="AV41" s="442">
        <v>0</v>
      </c>
      <c r="AW41" s="443">
        <v>9.297992405825177E-2</v>
      </c>
      <c r="AX41" s="442">
        <v>4.1165320259823598E-2</v>
      </c>
      <c r="AY41" s="443">
        <v>4.0558544496374208E-2</v>
      </c>
      <c r="AZ41" s="443">
        <v>6.3066555380382708E-2</v>
      </c>
      <c r="BA41" s="442">
        <v>4.0946672684293736E-2</v>
      </c>
      <c r="BB41" s="443">
        <v>3.007258236879003E-2</v>
      </c>
      <c r="BC41" s="442">
        <v>9.6632197484177895E-2</v>
      </c>
      <c r="BD41" s="443">
        <v>4.602756612989798E-2</v>
      </c>
    </row>
    <row r="42" spans="1:56" x14ac:dyDescent="0.2">
      <c r="A42" s="286">
        <v>38</v>
      </c>
      <c r="B42" s="271" t="s">
        <v>283</v>
      </c>
      <c r="C42" s="442">
        <v>9.9502487562189048E-4</v>
      </c>
      <c r="D42" s="442">
        <v>3.1298904538341159E-3</v>
      </c>
      <c r="E42" s="442">
        <v>1.4716703458425313E-3</v>
      </c>
      <c r="F42" s="442">
        <v>1.1896264572924102E-3</v>
      </c>
      <c r="G42" s="442">
        <v>9.1930071858672838E-4</v>
      </c>
      <c r="H42" s="442">
        <v>1.1923688394276629E-3</v>
      </c>
      <c r="I42" s="442">
        <v>7.5691411935953422E-4</v>
      </c>
      <c r="J42" s="442">
        <v>7.2155887421463305E-4</v>
      </c>
      <c r="K42" s="442">
        <v>5.5862800960840175E-5</v>
      </c>
      <c r="L42" s="442">
        <v>2.4553782226839171E-4</v>
      </c>
      <c r="M42" s="442">
        <v>1.5060240963855422E-3</v>
      </c>
      <c r="N42" s="442">
        <v>2.0173325070891134E-4</v>
      </c>
      <c r="O42" s="442">
        <v>3.2681518601231004E-4</v>
      </c>
      <c r="P42" s="442">
        <v>5.0554656806101224E-4</v>
      </c>
      <c r="Q42" s="442">
        <v>7.4515648286140089E-4</v>
      </c>
      <c r="R42" s="442">
        <v>1.0481883339471373E-3</v>
      </c>
      <c r="S42" s="442">
        <v>1.5178455266923977E-3</v>
      </c>
      <c r="T42" s="442">
        <v>1.2916320693790941E-3</v>
      </c>
      <c r="U42" s="442">
        <v>1.1411531281918829E-3</v>
      </c>
      <c r="V42" s="442">
        <v>9.320078111130836E-4</v>
      </c>
      <c r="W42" s="442">
        <v>9.110901665095822E-4</v>
      </c>
      <c r="X42" s="442">
        <v>1.4803720087777352E-3</v>
      </c>
      <c r="Y42" s="442">
        <v>1.05091392578466E-3</v>
      </c>
      <c r="Z42" s="442">
        <v>6.4355711569401779E-5</v>
      </c>
      <c r="AA42" s="442">
        <v>1.1616020815909303E-3</v>
      </c>
      <c r="AB42" s="442">
        <v>3.8718541185286956E-3</v>
      </c>
      <c r="AC42" s="442">
        <v>2.6126901184440683E-3</v>
      </c>
      <c r="AD42" s="442">
        <v>4.4227482225872748E-3</v>
      </c>
      <c r="AE42" s="442">
        <v>3.810609285527924E-4</v>
      </c>
      <c r="AF42" s="442">
        <v>2.4186671490219387E-3</v>
      </c>
      <c r="AG42" s="442">
        <v>2.9686457638425619E-3</v>
      </c>
      <c r="AH42" s="442">
        <v>3.4378348162295617E-3</v>
      </c>
      <c r="AI42" s="442">
        <v>4.9186103868649146E-3</v>
      </c>
      <c r="AJ42" s="442">
        <v>1.9482710282594338E-3</v>
      </c>
      <c r="AK42" s="442">
        <v>5.8994790070487279E-3</v>
      </c>
      <c r="AL42" s="442">
        <v>1.8584151217739004E-3</v>
      </c>
      <c r="AM42" s="442">
        <v>2.3273179838207841E-3</v>
      </c>
      <c r="AN42" s="442">
        <v>0</v>
      </c>
      <c r="AO42" s="442">
        <v>2.8233775662485377E-4</v>
      </c>
      <c r="AP42" s="443">
        <v>1.3131365786156748E-3</v>
      </c>
      <c r="AQ42" s="442">
        <v>0</v>
      </c>
      <c r="AR42" s="442">
        <v>0</v>
      </c>
      <c r="AS42" s="442">
        <v>0</v>
      </c>
      <c r="AT42" s="442">
        <v>0</v>
      </c>
      <c r="AU42" s="442">
        <v>0</v>
      </c>
      <c r="AV42" s="442">
        <v>0</v>
      </c>
      <c r="AW42" s="443">
        <v>0</v>
      </c>
      <c r="AX42" s="442">
        <v>1.3991346402095874E-3</v>
      </c>
      <c r="AY42" s="443">
        <v>0</v>
      </c>
      <c r="AZ42" s="443">
        <v>0</v>
      </c>
      <c r="BA42" s="442">
        <v>8.949658593364057E-4</v>
      </c>
      <c r="BB42" s="443">
        <v>0</v>
      </c>
      <c r="BC42" s="442">
        <v>0</v>
      </c>
      <c r="BD42" s="443">
        <v>1.3131365786156748E-3</v>
      </c>
    </row>
    <row r="43" spans="1:56" x14ac:dyDescent="0.2">
      <c r="A43" s="286">
        <v>39</v>
      </c>
      <c r="B43" s="271" t="s">
        <v>284</v>
      </c>
      <c r="C43" s="442">
        <v>3.9800995024875619E-3</v>
      </c>
      <c r="D43" s="442">
        <v>4.6948356807511738E-3</v>
      </c>
      <c r="E43" s="442">
        <v>9.9337748344370865E-3</v>
      </c>
      <c r="F43" s="442">
        <v>1.6654770402093743E-2</v>
      </c>
      <c r="G43" s="442">
        <v>6.7108952456831168E-3</v>
      </c>
      <c r="H43" s="442">
        <v>3.7360890302066772E-3</v>
      </c>
      <c r="I43" s="442">
        <v>3.0858806404657933E-3</v>
      </c>
      <c r="J43" s="442">
        <v>1.8461160558363751E-3</v>
      </c>
      <c r="K43" s="442">
        <v>3.9103960672588121E-4</v>
      </c>
      <c r="L43" s="442">
        <v>2.7386910945320616E-3</v>
      </c>
      <c r="M43" s="442">
        <v>9.2790516906335017E-3</v>
      </c>
      <c r="N43" s="442">
        <v>3.6818904578103354E-3</v>
      </c>
      <c r="O43" s="442">
        <v>5.3379813715343973E-3</v>
      </c>
      <c r="P43" s="442">
        <v>4.1743702334180724E-3</v>
      </c>
      <c r="Q43" s="442">
        <v>8.4202682563338307E-3</v>
      </c>
      <c r="R43" s="442">
        <v>6.8840477067339022E-3</v>
      </c>
      <c r="S43" s="442">
        <v>3.3067348974370092E-3</v>
      </c>
      <c r="T43" s="442">
        <v>1.502510774583844E-3</v>
      </c>
      <c r="U43" s="442">
        <v>3.2708360238092441E-3</v>
      </c>
      <c r="V43" s="442">
        <v>2.2190662169359133E-3</v>
      </c>
      <c r="W43" s="442">
        <v>1.9792648444863338E-3</v>
      </c>
      <c r="X43" s="442">
        <v>3.3438991257097078E-3</v>
      </c>
      <c r="Y43" s="442">
        <v>1.5568970843014276E-2</v>
      </c>
      <c r="Z43" s="442">
        <v>2.851153039832285E-3</v>
      </c>
      <c r="AA43" s="442">
        <v>1.0129170151472912E-2</v>
      </c>
      <c r="AB43" s="442">
        <v>2.5354399550365329E-2</v>
      </c>
      <c r="AC43" s="442">
        <v>9.24758969019146E-3</v>
      </c>
      <c r="AD43" s="442">
        <v>8.5861172261055205E-3</v>
      </c>
      <c r="AE43" s="442">
        <v>1.9979951388984251E-3</v>
      </c>
      <c r="AF43" s="442">
        <v>1.3008088064291067E-2</v>
      </c>
      <c r="AG43" s="442">
        <v>4.9699799866577722E-3</v>
      </c>
      <c r="AH43" s="442">
        <v>3.8291330879955282E-3</v>
      </c>
      <c r="AI43" s="442">
        <v>1.441758861250088E-2</v>
      </c>
      <c r="AJ43" s="442">
        <v>4.3432188288515181E-3</v>
      </c>
      <c r="AK43" s="442">
        <v>9.883542752068649E-3</v>
      </c>
      <c r="AL43" s="442">
        <v>4.6846601235914212E-3</v>
      </c>
      <c r="AM43" s="442">
        <v>4.9574777017216349E-3</v>
      </c>
      <c r="AN43" s="442">
        <v>7.2706121855460235E-4</v>
      </c>
      <c r="AO43" s="442">
        <v>2.8233775662485377E-4</v>
      </c>
      <c r="AP43" s="443">
        <v>5.5122330596884253E-3</v>
      </c>
      <c r="AQ43" s="442">
        <v>0</v>
      </c>
      <c r="AR43" s="442">
        <v>2.189916413611746E-2</v>
      </c>
      <c r="AS43" s="442">
        <v>0</v>
      </c>
      <c r="AT43" s="442">
        <v>0</v>
      </c>
      <c r="AU43" s="442">
        <v>0</v>
      </c>
      <c r="AV43" s="442">
        <v>0</v>
      </c>
      <c r="AW43" s="443">
        <v>1.3430198820315833E-2</v>
      </c>
      <c r="AX43" s="442">
        <v>1.1566003367932941E-2</v>
      </c>
      <c r="AY43" s="443">
        <v>1.9863404782602259E-5</v>
      </c>
      <c r="AZ43" s="443">
        <v>5.7778189949199872E-3</v>
      </c>
      <c r="BA43" s="442">
        <v>7.4054292947039156E-3</v>
      </c>
      <c r="BB43" s="443">
        <v>1.312252938582672E-2</v>
      </c>
      <c r="BC43" s="442">
        <v>-1.6941493021559973E-3</v>
      </c>
      <c r="BD43" s="443">
        <v>4.7341275546922247E-3</v>
      </c>
    </row>
    <row r="44" spans="1:56" x14ac:dyDescent="0.2">
      <c r="A44" s="287">
        <v>40</v>
      </c>
      <c r="B44" s="291" t="s">
        <v>43</v>
      </c>
      <c r="C44" s="444">
        <v>0.54514925373134326</v>
      </c>
      <c r="D44" s="444">
        <v>0.31768388106416273</v>
      </c>
      <c r="E44" s="444">
        <v>0.4530905077262693</v>
      </c>
      <c r="F44" s="444">
        <v>0.36878420176064713</v>
      </c>
      <c r="G44" s="444">
        <v>0.64973110453981342</v>
      </c>
      <c r="H44" s="444">
        <v>0.60492845786963434</v>
      </c>
      <c r="I44" s="444">
        <v>0.67761280931586609</v>
      </c>
      <c r="J44" s="444">
        <v>0.68351583399540194</v>
      </c>
      <c r="K44" s="444">
        <v>0.70152505446623092</v>
      </c>
      <c r="L44" s="444">
        <v>0.62625365945792799</v>
      </c>
      <c r="M44" s="444">
        <v>0.5236591527399922</v>
      </c>
      <c r="N44" s="444">
        <v>0.75020354367731779</v>
      </c>
      <c r="O44" s="444">
        <v>0.77090255460537072</v>
      </c>
      <c r="P44" s="444">
        <v>0.55936561127802176</v>
      </c>
      <c r="Q44" s="444">
        <v>0.57163437655240934</v>
      </c>
      <c r="R44" s="444">
        <v>0.5468143573472336</v>
      </c>
      <c r="S44" s="444">
        <v>0.59192723014874882</v>
      </c>
      <c r="T44" s="444">
        <v>0.63810578203049828</v>
      </c>
      <c r="U44" s="444">
        <v>0.65025065451941255</v>
      </c>
      <c r="V44" s="444">
        <v>0.65995029291674068</v>
      </c>
      <c r="W44" s="444">
        <v>0.7794533459000943</v>
      </c>
      <c r="X44" s="444">
        <v>0.56160089170643357</v>
      </c>
      <c r="Y44" s="444">
        <v>0.53829960112276554</v>
      </c>
      <c r="Z44" s="444">
        <v>0.68245331773194873</v>
      </c>
      <c r="AA44" s="444">
        <v>0.5032989499117182</v>
      </c>
      <c r="AB44" s="444">
        <v>0.32860800599512896</v>
      </c>
      <c r="AC44" s="444">
        <v>0.27715785029253875</v>
      </c>
      <c r="AD44" s="444">
        <v>0.32610618586183732</v>
      </c>
      <c r="AE44" s="444">
        <v>0.15460431457094601</v>
      </c>
      <c r="AF44" s="444">
        <v>0.3307527326287501</v>
      </c>
      <c r="AG44" s="444">
        <v>0.46975761618857015</v>
      </c>
      <c r="AH44" s="444">
        <v>0.2860856197885126</v>
      </c>
      <c r="AI44" s="444">
        <v>0.2816926220844197</v>
      </c>
      <c r="AJ44" s="444">
        <v>0.44391592972919031</v>
      </c>
      <c r="AK44" s="444">
        <v>0.40668096843395646</v>
      </c>
      <c r="AL44" s="444">
        <v>0.38605961468556887</v>
      </c>
      <c r="AM44" s="444">
        <v>0.44991910392034845</v>
      </c>
      <c r="AN44" s="444">
        <v>1</v>
      </c>
      <c r="AO44" s="444">
        <v>0.68345904085830678</v>
      </c>
      <c r="AP44" s="445">
        <v>0.54071019360219696</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299">
        <v>41</v>
      </c>
      <c r="B45" s="300" t="s">
        <v>52</v>
      </c>
      <c r="C45" s="442">
        <v>3.482587064676617E-3</v>
      </c>
      <c r="D45" s="442">
        <v>7.8247261345852897E-3</v>
      </c>
      <c r="E45" s="442">
        <v>2.7961736571008096E-2</v>
      </c>
      <c r="F45" s="442">
        <v>7.2567213894837015E-2</v>
      </c>
      <c r="G45" s="442">
        <v>9.9361086000582226E-3</v>
      </c>
      <c r="H45" s="442">
        <v>1.1844197138314786E-2</v>
      </c>
      <c r="I45" s="442">
        <v>2.0756914119359534E-2</v>
      </c>
      <c r="J45" s="442">
        <v>1.2792317700837086E-2</v>
      </c>
      <c r="K45" s="442">
        <v>9.6642645662253501E-3</v>
      </c>
      <c r="L45" s="442">
        <v>1.7319860232316554E-2</v>
      </c>
      <c r="M45" s="442">
        <v>1.7100660707345512E-2</v>
      </c>
      <c r="N45" s="442">
        <v>9.7380260970409346E-3</v>
      </c>
      <c r="O45" s="442">
        <v>6.3184269295713273E-3</v>
      </c>
      <c r="P45" s="442">
        <v>1.4834180725675989E-2</v>
      </c>
      <c r="Q45" s="442">
        <v>1.5499254843517139E-2</v>
      </c>
      <c r="R45" s="442">
        <v>1.2209977619762599E-2</v>
      </c>
      <c r="S45" s="442">
        <v>1.5828960492649292E-2</v>
      </c>
      <c r="T45" s="442">
        <v>1.1492889433658877E-2</v>
      </c>
      <c r="U45" s="442">
        <v>1.4982917923852684E-2</v>
      </c>
      <c r="V45" s="442">
        <v>1.7974436357180899E-2</v>
      </c>
      <c r="W45" s="442">
        <v>7.1002199183160539E-3</v>
      </c>
      <c r="X45" s="442">
        <v>1.9610575080985057E-2</v>
      </c>
      <c r="Y45" s="442">
        <v>2.1360748868504816E-2</v>
      </c>
      <c r="Z45" s="442">
        <v>8.9025401004339134E-3</v>
      </c>
      <c r="AA45" s="442">
        <v>1.4032153145618438E-2</v>
      </c>
      <c r="AB45" s="442">
        <v>2.6353587709985637E-2</v>
      </c>
      <c r="AC45" s="442">
        <v>2.3555480776251504E-2</v>
      </c>
      <c r="AD45" s="442">
        <v>3.0766365831110875E-2</v>
      </c>
      <c r="AE45" s="442">
        <v>3.7831454348214162E-3</v>
      </c>
      <c r="AF45" s="442">
        <v>2.0501821752500066E-2</v>
      </c>
      <c r="AG45" s="442">
        <v>1.3742494996664443E-2</v>
      </c>
      <c r="AH45" s="442">
        <v>1.0555736712162854E-2</v>
      </c>
      <c r="AI45" s="442">
        <v>9.9076879712493831E-3</v>
      </c>
      <c r="AJ45" s="442">
        <v>8.1827383186896217E-3</v>
      </c>
      <c r="AK45" s="442">
        <v>3.6775973030953112E-2</v>
      </c>
      <c r="AL45" s="442">
        <v>1.4871864776444929E-2</v>
      </c>
      <c r="AM45" s="442">
        <v>2.1111802530595313E-2</v>
      </c>
      <c r="AN45" s="442">
        <v>0</v>
      </c>
      <c r="AO45" s="442">
        <v>3.0653813576412697E-3</v>
      </c>
      <c r="AP45" s="443">
        <v>1.3879110855497883E-2</v>
      </c>
      <c r="AQ45" s="312"/>
      <c r="AR45" s="312"/>
      <c r="AS45" s="312"/>
      <c r="AT45" s="312"/>
      <c r="AU45" s="312"/>
      <c r="AV45" s="312"/>
      <c r="AW45" s="312"/>
      <c r="AX45" s="312"/>
      <c r="AY45" s="312"/>
      <c r="AZ45" s="312"/>
      <c r="BA45" s="312"/>
      <c r="BB45" s="312"/>
      <c r="BC45" s="312"/>
      <c r="BD45" s="312"/>
    </row>
    <row r="46" spans="1:56" x14ac:dyDescent="0.2">
      <c r="A46" s="285">
        <v>42</v>
      </c>
      <c r="B46" s="281" t="s">
        <v>53</v>
      </c>
      <c r="C46" s="442">
        <v>0.11977611940298508</v>
      </c>
      <c r="D46" s="442">
        <v>0.24726134585289514</v>
      </c>
      <c r="E46" s="442">
        <v>0.1793598233995585</v>
      </c>
      <c r="F46" s="442">
        <v>0.33809183916250296</v>
      </c>
      <c r="G46" s="442">
        <v>0.1365084958708076</v>
      </c>
      <c r="H46" s="442">
        <v>0.24491255961844197</v>
      </c>
      <c r="I46" s="442">
        <v>0.16229985443959244</v>
      </c>
      <c r="J46" s="442">
        <v>9.5606550833438886E-2</v>
      </c>
      <c r="K46" s="442">
        <v>3.3405954974582423E-2</v>
      </c>
      <c r="L46" s="442">
        <v>0.22277835489659081</v>
      </c>
      <c r="M46" s="442">
        <v>0.21565293431791682</v>
      </c>
      <c r="N46" s="442">
        <v>5.766363928853338E-2</v>
      </c>
      <c r="O46" s="442">
        <v>0.10000544691976687</v>
      </c>
      <c r="P46" s="442">
        <v>0.2851571527617287</v>
      </c>
      <c r="Q46" s="442">
        <v>0.19463487332339791</v>
      </c>
      <c r="R46" s="442">
        <v>0.21584180854981727</v>
      </c>
      <c r="S46" s="442">
        <v>0.20831345678476951</v>
      </c>
      <c r="T46" s="442">
        <v>0.19694753074216123</v>
      </c>
      <c r="U46" s="442">
        <v>0.19643330946147433</v>
      </c>
      <c r="V46" s="442">
        <v>0.17095686135274277</v>
      </c>
      <c r="W46" s="442">
        <v>0.12485076971410619</v>
      </c>
      <c r="X46" s="442">
        <v>0.25613918980110767</v>
      </c>
      <c r="Y46" s="442">
        <v>0.34447816919378449</v>
      </c>
      <c r="Z46" s="442">
        <v>7.060016576471162E-2</v>
      </c>
      <c r="AA46" s="442">
        <v>0.14032153145618437</v>
      </c>
      <c r="AB46" s="442">
        <v>0.5074626865671642</v>
      </c>
      <c r="AC46" s="442">
        <v>0.42481134980523871</v>
      </c>
      <c r="AD46" s="442">
        <v>0.31372249083859299</v>
      </c>
      <c r="AE46" s="442">
        <v>5.6132677862763138E-2</v>
      </c>
      <c r="AF46" s="442">
        <v>0.38383420760226361</v>
      </c>
      <c r="AG46" s="442">
        <v>0.15768289971091839</v>
      </c>
      <c r="AH46" s="442">
        <v>0.35257837611217219</v>
      </c>
      <c r="AI46" s="442">
        <v>0.51249383412021698</v>
      </c>
      <c r="AJ46" s="442">
        <v>0.44330293713737212</v>
      </c>
      <c r="AK46" s="442">
        <v>0.48521299417713759</v>
      </c>
      <c r="AL46" s="442">
        <v>0.34272082878953108</v>
      </c>
      <c r="AM46" s="442">
        <v>0.27264053101016389</v>
      </c>
      <c r="AN46" s="442">
        <v>0</v>
      </c>
      <c r="AO46" s="442">
        <v>9.2768120033880526E-3</v>
      </c>
      <c r="AP46" s="443">
        <v>0.20854392305328981</v>
      </c>
      <c r="AQ46" s="312"/>
      <c r="AR46" s="312"/>
      <c r="AS46" s="312"/>
      <c r="AT46" s="312"/>
      <c r="AU46" s="312"/>
      <c r="AV46" s="312"/>
      <c r="AW46" s="312"/>
      <c r="AX46" s="312"/>
      <c r="AY46" s="312"/>
      <c r="AZ46" s="312"/>
      <c r="BA46" s="312"/>
      <c r="BB46" s="312"/>
      <c r="BC46" s="312"/>
      <c r="BD46" s="312"/>
    </row>
    <row r="47" spans="1:56" x14ac:dyDescent="0.2">
      <c r="A47" s="285">
        <v>43</v>
      </c>
      <c r="B47" s="281" t="s">
        <v>54</v>
      </c>
      <c r="C47" s="442">
        <v>0.20149253731343283</v>
      </c>
      <c r="D47" s="442">
        <v>0.38341158059467917</v>
      </c>
      <c r="E47" s="442">
        <v>0.1480868285504047</v>
      </c>
      <c r="F47" s="442">
        <v>4.4016178919819175E-2</v>
      </c>
      <c r="G47" s="442">
        <v>8.2032267455222393E-2</v>
      </c>
      <c r="H47" s="442">
        <v>-1.9316375198728138E-2</v>
      </c>
      <c r="I47" s="442">
        <v>6.3871906841339157E-2</v>
      </c>
      <c r="J47" s="442">
        <v>6.0518831535193267E-2</v>
      </c>
      <c r="K47" s="442">
        <v>2.7652086475615886E-2</v>
      </c>
      <c r="L47" s="442">
        <v>3.7019548588157524E-3</v>
      </c>
      <c r="M47" s="442">
        <v>9.6531286436066843E-2</v>
      </c>
      <c r="N47" s="442">
        <v>0.10978220050629874</v>
      </c>
      <c r="O47" s="442">
        <v>8.5516640339887789E-2</v>
      </c>
      <c r="P47" s="442">
        <v>2.9769470764964178E-2</v>
      </c>
      <c r="Q47" s="442">
        <v>0.10648286140089419</v>
      </c>
      <c r="R47" s="442">
        <v>0.1122411399756367</v>
      </c>
      <c r="S47" s="442">
        <v>2.4784249100134437E-2</v>
      </c>
      <c r="T47" s="442">
        <v>-4.217574104095001E-2</v>
      </c>
      <c r="U47" s="442">
        <v>-2.1759395141881025E-2</v>
      </c>
      <c r="V47" s="442">
        <v>-4.8686312799573937E-2</v>
      </c>
      <c r="W47" s="442">
        <v>1.2409676405906378E-2</v>
      </c>
      <c r="X47" s="442">
        <v>4.0858267442265492E-2</v>
      </c>
      <c r="Y47" s="442">
        <v>2.6585100525121207E-2</v>
      </c>
      <c r="Z47" s="442">
        <v>4.357271707864073E-2</v>
      </c>
      <c r="AA47" s="442">
        <v>0.12982064863860235</v>
      </c>
      <c r="AB47" s="442">
        <v>3.6720164866046338E-2</v>
      </c>
      <c r="AC47" s="442">
        <v>0.13651702693007323</v>
      </c>
      <c r="AD47" s="442">
        <v>0.25008812242699141</v>
      </c>
      <c r="AE47" s="442">
        <v>0.39887466871730087</v>
      </c>
      <c r="AF47" s="442">
        <v>7.5629861236724466E-2</v>
      </c>
      <c r="AG47" s="442">
        <v>0.17877473871469868</v>
      </c>
      <c r="AH47" s="442">
        <v>0</v>
      </c>
      <c r="AI47" s="442">
        <v>2.0534141357198225E-2</v>
      </c>
      <c r="AJ47" s="442">
        <v>3.7872488037140696E-2</v>
      </c>
      <c r="AK47" s="442">
        <v>-6.3591786699356417E-3</v>
      </c>
      <c r="AL47" s="442">
        <v>8.9172119229371141E-2</v>
      </c>
      <c r="AM47" s="442">
        <v>9.9863098942128192E-2</v>
      </c>
      <c r="AN47" s="442">
        <v>0</v>
      </c>
      <c r="AO47" s="442">
        <v>0.25914572661638363</v>
      </c>
      <c r="AP47" s="443">
        <v>8.888447166827157E-2</v>
      </c>
      <c r="AQ47" s="312"/>
      <c r="AR47" s="312"/>
      <c r="AS47" s="312"/>
      <c r="AT47" s="312"/>
      <c r="AU47" s="312"/>
      <c r="AV47" s="312"/>
      <c r="AW47" s="312"/>
      <c r="AX47" s="312"/>
      <c r="AY47" s="312"/>
      <c r="AZ47" s="312"/>
      <c r="BA47" s="312"/>
      <c r="BB47" s="312"/>
      <c r="BC47" s="312"/>
      <c r="BD47" s="312"/>
    </row>
    <row r="48" spans="1:56" x14ac:dyDescent="0.2">
      <c r="A48" s="285">
        <v>44</v>
      </c>
      <c r="B48" s="281" t="s">
        <v>55</v>
      </c>
      <c r="C48" s="442">
        <v>0.15982587064676618</v>
      </c>
      <c r="D48" s="442">
        <v>5.9467918622848198E-2</v>
      </c>
      <c r="E48" s="442">
        <v>0.14036055923473142</v>
      </c>
      <c r="F48" s="442">
        <v>0.10635260528194147</v>
      </c>
      <c r="G48" s="442">
        <v>5.3871022109182279E-2</v>
      </c>
      <c r="H48" s="442">
        <v>0.11343402225755167</v>
      </c>
      <c r="I48" s="442">
        <v>5.1411935953420668E-2</v>
      </c>
      <c r="J48" s="442">
        <v>0.12800377666985227</v>
      </c>
      <c r="K48" s="442">
        <v>9.3737780012289815E-2</v>
      </c>
      <c r="L48" s="442">
        <v>9.536311266408537E-2</v>
      </c>
      <c r="M48" s="442">
        <v>0.1161095996890789</v>
      </c>
      <c r="N48" s="442">
        <v>5.506179761913383E-2</v>
      </c>
      <c r="O48" s="442">
        <v>2.9958058717795086E-2</v>
      </c>
      <c r="P48" s="442">
        <v>8.3270741853478158E-2</v>
      </c>
      <c r="Q48" s="442">
        <v>0.10526577247888723</v>
      </c>
      <c r="R48" s="442">
        <v>0.10311906852885351</v>
      </c>
      <c r="S48" s="442">
        <v>0.14347976928747994</v>
      </c>
      <c r="T48" s="442">
        <v>0.18774794722760402</v>
      </c>
      <c r="U48" s="442">
        <v>0.15613135001232728</v>
      </c>
      <c r="V48" s="442">
        <v>0.18795490857447186</v>
      </c>
      <c r="W48" s="442">
        <v>6.8206094879044929E-2</v>
      </c>
      <c r="X48" s="442">
        <v>9.4430318018739773E-2</v>
      </c>
      <c r="Y48" s="442">
        <v>3.6661115513235469E-2</v>
      </c>
      <c r="Z48" s="442">
        <v>0.16908780654283068</v>
      </c>
      <c r="AA48" s="442">
        <v>0.21550041817674936</v>
      </c>
      <c r="AB48" s="442">
        <v>8.1246487229126335E-2</v>
      </c>
      <c r="AC48" s="442">
        <v>9.4980650855076648E-2</v>
      </c>
      <c r="AD48" s="442">
        <v>7.3803363948948847E-2</v>
      </c>
      <c r="AE48" s="442">
        <v>0.33734877717204731</v>
      </c>
      <c r="AF48" s="442">
        <v>0.1232589989405411</v>
      </c>
      <c r="AG48" s="442">
        <v>0.14823215476984655</v>
      </c>
      <c r="AH48" s="442">
        <v>0.34918712442353378</v>
      </c>
      <c r="AI48" s="442">
        <v>0.16574589528574449</v>
      </c>
      <c r="AJ48" s="442">
        <v>6.5352613296712173E-2</v>
      </c>
      <c r="AK48" s="442">
        <v>6.0910205332516086E-2</v>
      </c>
      <c r="AL48" s="442">
        <v>0.12010178117048347</v>
      </c>
      <c r="AM48" s="442">
        <v>9.6477909147479779E-2</v>
      </c>
      <c r="AN48" s="442">
        <v>0</v>
      </c>
      <c r="AO48" s="442">
        <v>3.5937563021820676E-2</v>
      </c>
      <c r="AP48" s="443">
        <v>0.12117422708345625</v>
      </c>
      <c r="AQ48" s="312"/>
      <c r="AR48" s="312"/>
      <c r="AS48" s="312"/>
      <c r="AT48" s="312"/>
      <c r="AU48" s="312"/>
      <c r="AV48" s="312"/>
      <c r="AW48" s="312"/>
      <c r="AX48" s="312"/>
      <c r="AY48" s="312"/>
      <c r="AZ48" s="312"/>
      <c r="BA48" s="312"/>
      <c r="BB48" s="312"/>
      <c r="BC48" s="312"/>
      <c r="BD48" s="312"/>
    </row>
    <row r="49" spans="1:56" x14ac:dyDescent="0.2">
      <c r="A49" s="285">
        <v>45</v>
      </c>
      <c r="B49" s="281" t="s">
        <v>56</v>
      </c>
      <c r="C49" s="442">
        <v>3.9800995024875621E-2</v>
      </c>
      <c r="D49" s="442">
        <v>2.3474178403755867E-2</v>
      </c>
      <c r="E49" s="442">
        <v>5.2060338484179541E-2</v>
      </c>
      <c r="F49" s="442">
        <v>7.0187960980252206E-2</v>
      </c>
      <c r="G49" s="442">
        <v>7.1552239263333692E-2</v>
      </c>
      <c r="H49" s="442">
        <v>4.4197138314785375E-2</v>
      </c>
      <c r="I49" s="442">
        <v>2.4046579330422126E-2</v>
      </c>
      <c r="J49" s="442">
        <v>1.9566527344394676E-2</v>
      </c>
      <c r="K49" s="442">
        <v>0.13619350874252836</v>
      </c>
      <c r="L49" s="442">
        <v>3.4583057890263481E-2</v>
      </c>
      <c r="M49" s="442">
        <v>3.094636610959969E-2</v>
      </c>
      <c r="N49" s="442">
        <v>1.7552861870656918E-2</v>
      </c>
      <c r="O49" s="442">
        <v>7.2988724876082572E-3</v>
      </c>
      <c r="P49" s="442">
        <v>2.7617286803790154E-2</v>
      </c>
      <c r="Q49" s="442">
        <v>6.482861400894188E-3</v>
      </c>
      <c r="R49" s="442">
        <v>9.7736479786962802E-3</v>
      </c>
      <c r="S49" s="442">
        <v>1.5666334186217962E-2</v>
      </c>
      <c r="T49" s="442">
        <v>7.8947715261028298E-3</v>
      </c>
      <c r="U49" s="442">
        <v>3.9635112765183085E-3</v>
      </c>
      <c r="V49" s="442">
        <v>1.1849813598437777E-2</v>
      </c>
      <c r="W49" s="442">
        <v>7.9798931825322029E-3</v>
      </c>
      <c r="X49" s="442">
        <v>2.7360757950468495E-2</v>
      </c>
      <c r="Y49" s="442">
        <v>3.6859211109469638E-2</v>
      </c>
      <c r="Z49" s="442">
        <v>2.5878796743210961E-2</v>
      </c>
      <c r="AA49" s="442">
        <v>4.5720657931419016E-2</v>
      </c>
      <c r="AB49" s="442">
        <v>1.9609067632548553E-2</v>
      </c>
      <c r="AC49" s="442">
        <v>4.348240164316939E-2</v>
      </c>
      <c r="AD49" s="442">
        <v>2.0584068795349797E-2</v>
      </c>
      <c r="AE49" s="442">
        <v>4.9520755805171443E-2</v>
      </c>
      <c r="AF49" s="442">
        <v>6.9593529548567151E-2</v>
      </c>
      <c r="AG49" s="442">
        <v>3.1810095619301759E-2</v>
      </c>
      <c r="AH49" s="442">
        <v>1.5931429636185774E-3</v>
      </c>
      <c r="AI49" s="442">
        <v>1.2677048833767881E-2</v>
      </c>
      <c r="AJ49" s="442">
        <v>1.5030198200938021E-2</v>
      </c>
      <c r="AK49" s="442">
        <v>3.4247624885075087E-2</v>
      </c>
      <c r="AL49" s="442">
        <v>4.711468556888404E-2</v>
      </c>
      <c r="AM49" s="442">
        <v>5.9987554449284379E-2</v>
      </c>
      <c r="AN49" s="442">
        <v>0</v>
      </c>
      <c r="AO49" s="442">
        <v>1.2826200943814786E-2</v>
      </c>
      <c r="AP49" s="443">
        <v>2.8813581005747671E-2</v>
      </c>
      <c r="AQ49" s="312"/>
      <c r="AR49" s="312"/>
      <c r="AS49" s="312"/>
      <c r="AT49" s="312"/>
      <c r="AU49" s="312"/>
      <c r="AV49" s="312"/>
      <c r="AW49" s="312"/>
      <c r="AX49" s="312"/>
      <c r="AY49" s="312"/>
      <c r="AZ49" s="312"/>
      <c r="BA49" s="312"/>
      <c r="BB49" s="312"/>
      <c r="BC49" s="312"/>
      <c r="BD49" s="312"/>
    </row>
    <row r="50" spans="1:56" x14ac:dyDescent="0.2">
      <c r="A50" s="285">
        <v>46</v>
      </c>
      <c r="B50" s="281" t="s">
        <v>205</v>
      </c>
      <c r="C50" s="442">
        <v>-6.9527363184079607E-2</v>
      </c>
      <c r="D50" s="442">
        <v>-3.912363067292645E-2</v>
      </c>
      <c r="E50" s="442">
        <v>-9.1979396615158204E-4</v>
      </c>
      <c r="F50" s="442">
        <v>0</v>
      </c>
      <c r="G50" s="442">
        <v>-3.631237838417577E-3</v>
      </c>
      <c r="H50" s="442">
        <v>0</v>
      </c>
      <c r="I50" s="442">
        <v>0</v>
      </c>
      <c r="J50" s="442">
        <v>-3.8380791181629416E-6</v>
      </c>
      <c r="K50" s="442">
        <v>-2.1786492374727671E-3</v>
      </c>
      <c r="L50" s="442">
        <v>0</v>
      </c>
      <c r="M50" s="442">
        <v>0</v>
      </c>
      <c r="N50" s="442">
        <v>-2.06905898162986E-6</v>
      </c>
      <c r="O50" s="442">
        <v>0</v>
      </c>
      <c r="P50" s="442">
        <v>-1.4444187658886065E-5</v>
      </c>
      <c r="Q50" s="442">
        <v>0</v>
      </c>
      <c r="R50" s="442">
        <v>0</v>
      </c>
      <c r="S50" s="442">
        <v>0</v>
      </c>
      <c r="T50" s="442">
        <v>-1.3179919075296878E-5</v>
      </c>
      <c r="U50" s="442">
        <v>-2.3480517040985241E-6</v>
      </c>
      <c r="V50" s="442">
        <v>0</v>
      </c>
      <c r="W50" s="442">
        <v>0</v>
      </c>
      <c r="X50" s="442">
        <v>0</v>
      </c>
      <c r="Y50" s="442">
        <v>-4.2439463328811829E-3</v>
      </c>
      <c r="Z50" s="442">
        <v>-4.9534396177660766E-4</v>
      </c>
      <c r="AA50" s="442">
        <v>-4.8694359260291795E-2</v>
      </c>
      <c r="AB50" s="442">
        <v>0</v>
      </c>
      <c r="AC50" s="442">
        <v>-5.0476030234824652E-4</v>
      </c>
      <c r="AD50" s="442">
        <v>-1.5070597702831224E-2</v>
      </c>
      <c r="AE50" s="442">
        <v>-2.6433956305013526E-4</v>
      </c>
      <c r="AF50" s="442">
        <v>-3.5711517093464946E-3</v>
      </c>
      <c r="AG50" s="442">
        <v>0</v>
      </c>
      <c r="AH50" s="442">
        <v>0</v>
      </c>
      <c r="AI50" s="442">
        <v>-3.0512296525967162E-3</v>
      </c>
      <c r="AJ50" s="442">
        <v>-1.3656904720042957E-2</v>
      </c>
      <c r="AK50" s="442">
        <v>-1.7468587189702726E-2</v>
      </c>
      <c r="AL50" s="442">
        <v>-4.0894220283533261E-5</v>
      </c>
      <c r="AM50" s="442">
        <v>0</v>
      </c>
      <c r="AN50" s="442">
        <v>0</v>
      </c>
      <c r="AO50" s="442">
        <v>-3.7107248013552212E-3</v>
      </c>
      <c r="AP50" s="443">
        <v>-2.0055072684601475E-3</v>
      </c>
      <c r="AQ50" s="312"/>
      <c r="AR50" s="312"/>
      <c r="AS50" s="312"/>
      <c r="AT50" s="312"/>
      <c r="AU50" s="312"/>
      <c r="AV50" s="312"/>
      <c r="AW50" s="312"/>
      <c r="AX50" s="312"/>
      <c r="AY50" s="312"/>
      <c r="AZ50" s="312"/>
      <c r="BA50" s="312"/>
      <c r="BB50" s="312"/>
      <c r="BC50" s="312"/>
      <c r="BD50" s="312"/>
    </row>
    <row r="51" spans="1:56" x14ac:dyDescent="0.2">
      <c r="A51" s="287">
        <v>47</v>
      </c>
      <c r="B51" s="288" t="s">
        <v>58</v>
      </c>
      <c r="C51" s="444">
        <v>0.45485074626865674</v>
      </c>
      <c r="D51" s="444">
        <v>0.68231611893583721</v>
      </c>
      <c r="E51" s="444">
        <v>0.54690949227373065</v>
      </c>
      <c r="F51" s="444">
        <v>0.63121579823935281</v>
      </c>
      <c r="G51" s="444">
        <v>0.35026889546018664</v>
      </c>
      <c r="H51" s="444">
        <v>0.39507154213036566</v>
      </c>
      <c r="I51" s="444">
        <v>0.32238719068413391</v>
      </c>
      <c r="J51" s="444">
        <v>0.316484166004598</v>
      </c>
      <c r="K51" s="444">
        <v>0.29847494553376908</v>
      </c>
      <c r="L51" s="444">
        <v>0.37374634054207195</v>
      </c>
      <c r="M51" s="444">
        <v>0.47634084726000775</v>
      </c>
      <c r="N51" s="444">
        <v>0.24979645632268216</v>
      </c>
      <c r="O51" s="444">
        <v>0.22909744539462934</v>
      </c>
      <c r="P51" s="444">
        <v>0.4406343887219783</v>
      </c>
      <c r="Q51" s="444">
        <v>0.42836562344759066</v>
      </c>
      <c r="R51" s="444">
        <v>0.45318564265276634</v>
      </c>
      <c r="S51" s="444">
        <v>0.40807276985125113</v>
      </c>
      <c r="T51" s="444">
        <v>0.36189421796950166</v>
      </c>
      <c r="U51" s="444">
        <v>0.3497493454805875</v>
      </c>
      <c r="V51" s="444">
        <v>0.34004970708325938</v>
      </c>
      <c r="W51" s="444">
        <v>0.22054665409990576</v>
      </c>
      <c r="X51" s="444">
        <v>0.43839910829356649</v>
      </c>
      <c r="Y51" s="444">
        <v>0.46170039887723446</v>
      </c>
      <c r="Z51" s="444">
        <v>0.31754668226805127</v>
      </c>
      <c r="AA51" s="444">
        <v>0.49670105008828175</v>
      </c>
      <c r="AB51" s="444">
        <v>0.67139199400487104</v>
      </c>
      <c r="AC51" s="444">
        <v>0.7228421497074613</v>
      </c>
      <c r="AD51" s="444">
        <v>0.67389381413816263</v>
      </c>
      <c r="AE51" s="444">
        <v>0.84539568542905397</v>
      </c>
      <c r="AF51" s="444">
        <v>0.66924726737124995</v>
      </c>
      <c r="AG51" s="444">
        <v>0.53024238381142985</v>
      </c>
      <c r="AH51" s="444">
        <v>0.71391438021148745</v>
      </c>
      <c r="AI51" s="444">
        <v>0.7183073779155803</v>
      </c>
      <c r="AJ51" s="444">
        <v>0.55608407027080964</v>
      </c>
      <c r="AK51" s="444">
        <v>0.59331903156604349</v>
      </c>
      <c r="AL51" s="444">
        <v>0.61394038531443107</v>
      </c>
      <c r="AM51" s="444">
        <v>0.55008089607965149</v>
      </c>
      <c r="AN51" s="444">
        <v>0</v>
      </c>
      <c r="AO51" s="444">
        <v>0.31654095914169322</v>
      </c>
      <c r="AP51" s="445">
        <v>0.45928980639780304</v>
      </c>
      <c r="AQ51" s="312"/>
      <c r="AR51" s="312"/>
      <c r="AS51" s="312"/>
      <c r="AT51" s="312"/>
      <c r="AU51" s="312"/>
      <c r="AV51" s="312"/>
      <c r="AW51" s="312"/>
      <c r="AX51" s="312"/>
      <c r="AY51" s="312"/>
      <c r="AZ51" s="312"/>
      <c r="BA51" s="312"/>
      <c r="BB51" s="312"/>
      <c r="BC51" s="312"/>
      <c r="BD51" s="312"/>
    </row>
    <row r="52" spans="1:56" x14ac:dyDescent="0.2">
      <c r="A52" s="303">
        <v>48</v>
      </c>
      <c r="B52" s="304" t="s">
        <v>440</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2"/>
      <c r="AR52" s="312"/>
      <c r="AS52" s="312"/>
      <c r="AT52" s="312"/>
      <c r="AU52" s="312"/>
      <c r="AV52" s="312"/>
      <c r="AW52" s="312"/>
      <c r="AX52" s="312"/>
      <c r="AY52" s="312"/>
      <c r="AZ52" s="312"/>
      <c r="BA52" s="312"/>
      <c r="BB52" s="312"/>
      <c r="BC52" s="312"/>
      <c r="BD52" s="312"/>
    </row>
    <row r="53" spans="1:56" x14ac:dyDescent="0.2">
      <c r="A53" s="56" t="s">
        <v>486</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3"/>
      <c r="AV62" s="313"/>
      <c r="AW62" s="313"/>
      <c r="AX62" s="313"/>
      <c r="AY62" s="313"/>
      <c r="AZ62" s="313"/>
      <c r="BA62" s="313"/>
      <c r="BB62" s="313"/>
      <c r="BC62" s="313"/>
      <c r="BD62" s="313"/>
    </row>
    <row r="63" spans="1:56" x14ac:dyDescent="0.2">
      <c r="AU63" s="313"/>
      <c r="AV63" s="313"/>
      <c r="AW63" s="313"/>
      <c r="AX63" s="313"/>
      <c r="AY63" s="313"/>
      <c r="AZ63" s="313"/>
      <c r="BA63" s="313"/>
      <c r="BB63" s="313"/>
      <c r="BC63" s="313"/>
      <c r="BD63" s="313"/>
    </row>
    <row r="64" spans="1:56" x14ac:dyDescent="0.2">
      <c r="AU64" s="313"/>
      <c r="AV64" s="313"/>
      <c r="AW64" s="313"/>
      <c r="AX64" s="313"/>
      <c r="AY64" s="313"/>
      <c r="AZ64" s="313"/>
      <c r="BA64" s="313"/>
      <c r="BB64" s="313"/>
      <c r="BC64" s="313"/>
      <c r="BD64" s="313"/>
    </row>
    <row r="65" spans="47:56" x14ac:dyDescent="0.2">
      <c r="AU65" s="313"/>
      <c r="AV65" s="313"/>
      <c r="AW65" s="313"/>
      <c r="AX65" s="313"/>
      <c r="AY65" s="313"/>
      <c r="AZ65" s="313"/>
      <c r="BA65" s="313"/>
      <c r="BB65" s="313"/>
      <c r="BC65" s="313"/>
      <c r="BD65" s="313"/>
    </row>
    <row r="66" spans="47:56" x14ac:dyDescent="0.2">
      <c r="AU66" s="313"/>
      <c r="AV66" s="313"/>
      <c r="AW66" s="313"/>
      <c r="AX66" s="313"/>
      <c r="AY66" s="313"/>
      <c r="AZ66" s="313"/>
      <c r="BA66" s="313"/>
      <c r="BB66" s="313"/>
      <c r="BC66" s="313"/>
      <c r="BD66" s="313"/>
    </row>
    <row r="67" spans="47:56" x14ac:dyDescent="0.2">
      <c r="AU67" s="313"/>
      <c r="AV67" s="313"/>
      <c r="AW67" s="313"/>
      <c r="AX67" s="313"/>
      <c r="AY67" s="313"/>
      <c r="AZ67" s="313"/>
      <c r="BA67" s="313"/>
      <c r="BB67" s="313"/>
      <c r="BC67" s="313"/>
      <c r="BD67" s="313"/>
    </row>
    <row r="68" spans="47:56" x14ac:dyDescent="0.2">
      <c r="AU68" s="313"/>
      <c r="AV68" s="313"/>
      <c r="AW68" s="313"/>
      <c r="AX68" s="313"/>
      <c r="AY68" s="313"/>
      <c r="AZ68" s="313"/>
      <c r="BA68" s="313"/>
      <c r="BB68" s="313"/>
      <c r="BC68" s="313"/>
      <c r="BD68" s="313"/>
    </row>
    <row r="69" spans="47:56" x14ac:dyDescent="0.2">
      <c r="AU69" s="313"/>
      <c r="AV69" s="313"/>
      <c r="AW69" s="313"/>
      <c r="AX69" s="313"/>
      <c r="AY69" s="313"/>
      <c r="AZ69" s="313"/>
      <c r="BA69" s="313"/>
      <c r="BB69" s="313"/>
      <c r="BC69" s="313"/>
      <c r="BD69" s="313"/>
    </row>
    <row r="70" spans="47:56" x14ac:dyDescent="0.2">
      <c r="AU70" s="313"/>
      <c r="AV70" s="313"/>
      <c r="AW70" s="313"/>
      <c r="AX70" s="313"/>
      <c r="AY70" s="313"/>
      <c r="AZ70" s="313"/>
      <c r="BA70" s="313"/>
      <c r="BB70" s="313"/>
      <c r="BC70" s="313"/>
      <c r="BD70" s="313"/>
    </row>
    <row r="71" spans="47:56" x14ac:dyDescent="0.2">
      <c r="AU71" s="313"/>
      <c r="AV71" s="313"/>
      <c r="AW71" s="313"/>
      <c r="AX71" s="313"/>
      <c r="AY71" s="313"/>
      <c r="AZ71" s="313"/>
      <c r="BA71" s="313"/>
      <c r="BB71" s="313"/>
      <c r="BC71" s="313"/>
      <c r="BD71" s="313"/>
    </row>
    <row r="72" spans="47:56" x14ac:dyDescent="0.2">
      <c r="AU72" s="313"/>
      <c r="AV72" s="313"/>
      <c r="AW72" s="313"/>
      <c r="AX72" s="313"/>
      <c r="AY72" s="313"/>
      <c r="AZ72" s="313"/>
      <c r="BA72" s="313"/>
      <c r="BB72" s="313"/>
      <c r="BC72" s="313"/>
      <c r="BD72" s="313"/>
    </row>
    <row r="73" spans="47:56" x14ac:dyDescent="0.2">
      <c r="AU73" s="313"/>
      <c r="AV73" s="313"/>
      <c r="AW73" s="313"/>
      <c r="AX73" s="313"/>
      <c r="AY73" s="313"/>
      <c r="AZ73" s="313"/>
      <c r="BA73" s="313"/>
      <c r="BB73" s="313"/>
      <c r="BC73" s="313"/>
      <c r="BD73" s="313"/>
    </row>
    <row r="74" spans="47:56" x14ac:dyDescent="0.2">
      <c r="AU74" s="313"/>
      <c r="AV74" s="313"/>
      <c r="AW74" s="313"/>
      <c r="AX74" s="313"/>
      <c r="AY74" s="313"/>
      <c r="AZ74" s="313"/>
      <c r="BA74" s="313"/>
      <c r="BB74" s="313"/>
      <c r="BC74" s="313"/>
      <c r="BD74" s="313"/>
    </row>
    <row r="75" spans="47:56" x14ac:dyDescent="0.2">
      <c r="AU75" s="313"/>
      <c r="AV75" s="313"/>
      <c r="AW75" s="313"/>
      <c r="AX75" s="313"/>
      <c r="AY75" s="313"/>
      <c r="AZ75" s="313"/>
      <c r="BA75" s="313"/>
      <c r="BB75" s="313"/>
      <c r="BC75" s="313"/>
      <c r="BD75" s="313"/>
    </row>
    <row r="76" spans="47:56" x14ac:dyDescent="0.2">
      <c r="AU76" s="313"/>
      <c r="AV76" s="313"/>
      <c r="AW76" s="313"/>
      <c r="AX76" s="313"/>
      <c r="AY76" s="313"/>
      <c r="AZ76" s="313"/>
      <c r="BA76" s="313"/>
      <c r="BB76" s="313"/>
      <c r="BC76" s="313"/>
      <c r="BD76" s="313"/>
    </row>
    <row r="77" spans="47:56" x14ac:dyDescent="0.2">
      <c r="AU77" s="313"/>
      <c r="AV77" s="313"/>
      <c r="AW77" s="313"/>
      <c r="AX77" s="313"/>
      <c r="AY77" s="313"/>
      <c r="AZ77" s="313"/>
      <c r="BA77" s="313"/>
      <c r="BB77" s="313"/>
      <c r="BC77" s="313"/>
      <c r="BD77" s="313"/>
    </row>
    <row r="78" spans="47:56" x14ac:dyDescent="0.2">
      <c r="AU78" s="313"/>
      <c r="AV78" s="313"/>
      <c r="AW78" s="313"/>
      <c r="AX78" s="313"/>
      <c r="AY78" s="313"/>
      <c r="AZ78" s="313"/>
      <c r="BA78" s="313"/>
      <c r="BB78" s="313"/>
      <c r="BC78" s="313"/>
      <c r="BD78" s="313"/>
    </row>
    <row r="79" spans="47:56" x14ac:dyDescent="0.2">
      <c r="AU79" s="313"/>
      <c r="AV79" s="313"/>
      <c r="AW79" s="313"/>
      <c r="AX79" s="313"/>
      <c r="AY79" s="313"/>
      <c r="AZ79" s="313"/>
      <c r="BA79" s="313"/>
      <c r="BB79" s="313"/>
      <c r="BC79" s="313"/>
      <c r="BD79" s="313"/>
    </row>
    <row r="80" spans="47:56" x14ac:dyDescent="0.2">
      <c r="AU80" s="313"/>
      <c r="AV80" s="313"/>
      <c r="AW80" s="313"/>
      <c r="AX80" s="313"/>
      <c r="AY80" s="313"/>
      <c r="AZ80" s="313"/>
      <c r="BA80" s="313"/>
      <c r="BB80" s="313"/>
      <c r="BC80" s="313"/>
      <c r="BD80" s="313"/>
    </row>
    <row r="81" spans="47:56" x14ac:dyDescent="0.2">
      <c r="AU81" s="313"/>
      <c r="AV81" s="313"/>
      <c r="AW81" s="313"/>
      <c r="AX81" s="313"/>
      <c r="AY81" s="313"/>
      <c r="AZ81" s="313"/>
      <c r="BA81" s="313"/>
      <c r="BB81" s="313"/>
      <c r="BC81" s="313"/>
      <c r="BD81" s="313"/>
    </row>
    <row r="82" spans="47:56" x14ac:dyDescent="0.2">
      <c r="AU82" s="313"/>
      <c r="AV82" s="313"/>
      <c r="AW82" s="313"/>
      <c r="AX82" s="313"/>
      <c r="AY82" s="313"/>
      <c r="AZ82" s="313"/>
      <c r="BA82" s="313"/>
      <c r="BB82" s="313"/>
      <c r="BC82" s="313"/>
      <c r="BD82" s="313"/>
    </row>
    <row r="83" spans="47:56" x14ac:dyDescent="0.2">
      <c r="AU83" s="313"/>
      <c r="AV83" s="313"/>
      <c r="AW83" s="313"/>
      <c r="AX83" s="313"/>
      <c r="AY83" s="313"/>
      <c r="AZ83" s="313"/>
      <c r="BA83" s="313"/>
      <c r="BB83" s="313"/>
      <c r="BC83" s="313"/>
      <c r="BD83" s="313"/>
    </row>
    <row r="84" spans="47:56" x14ac:dyDescent="0.2">
      <c r="AU84" s="313"/>
      <c r="AV84" s="313"/>
      <c r="AW84" s="313"/>
      <c r="AX84" s="313"/>
      <c r="AY84" s="313"/>
      <c r="AZ84" s="313"/>
      <c r="BA84" s="313"/>
      <c r="BB84" s="313"/>
      <c r="BC84" s="313"/>
      <c r="BD84" s="313"/>
    </row>
    <row r="85" spans="47:56" x14ac:dyDescent="0.2">
      <c r="AU85" s="313"/>
      <c r="AV85" s="313"/>
      <c r="AW85" s="313"/>
      <c r="AX85" s="313"/>
      <c r="AY85" s="313"/>
      <c r="AZ85" s="313"/>
      <c r="BA85" s="313"/>
      <c r="BB85" s="313"/>
      <c r="BC85" s="313"/>
      <c r="BD85" s="313"/>
    </row>
    <row r="86" spans="47:56" x14ac:dyDescent="0.2">
      <c r="AU86" s="313"/>
      <c r="AV86" s="313"/>
      <c r="AW86" s="313"/>
      <c r="AX86" s="313"/>
      <c r="AY86" s="313"/>
      <c r="AZ86" s="313"/>
      <c r="BA86" s="313"/>
      <c r="BB86" s="313"/>
      <c r="BC86" s="313"/>
      <c r="BD86" s="313"/>
    </row>
    <row r="87" spans="47:56" x14ac:dyDescent="0.2">
      <c r="AU87" s="313"/>
      <c r="AV87" s="313"/>
      <c r="AW87" s="313"/>
      <c r="AX87" s="313"/>
      <c r="AY87" s="313"/>
      <c r="AZ87" s="313"/>
      <c r="BA87" s="313"/>
      <c r="BB87" s="313"/>
      <c r="BC87" s="313"/>
      <c r="BD87" s="313"/>
    </row>
    <row r="88" spans="47:56" x14ac:dyDescent="0.2">
      <c r="AU88" s="313"/>
      <c r="AV88" s="313"/>
      <c r="AW88" s="313"/>
      <c r="AX88" s="313"/>
      <c r="AY88" s="313"/>
      <c r="AZ88" s="313"/>
      <c r="BA88" s="313"/>
      <c r="BB88" s="313"/>
      <c r="BC88" s="313"/>
      <c r="BD88" s="313"/>
    </row>
    <row r="89" spans="47:56" x14ac:dyDescent="0.2">
      <c r="AU89" s="313"/>
      <c r="AV89" s="313"/>
      <c r="AW89" s="313"/>
      <c r="AX89" s="313"/>
      <c r="AY89" s="313"/>
      <c r="AZ89" s="313"/>
      <c r="BA89" s="313"/>
      <c r="BB89" s="313"/>
      <c r="BC89" s="313"/>
      <c r="BD89" s="313"/>
    </row>
    <row r="90" spans="47:56" x14ac:dyDescent="0.2">
      <c r="AU90" s="313"/>
      <c r="AV90" s="313"/>
      <c r="AW90" s="313"/>
      <c r="AX90" s="313"/>
      <c r="AY90" s="313"/>
      <c r="AZ90" s="313"/>
      <c r="BA90" s="313"/>
      <c r="BB90" s="313"/>
      <c r="BC90" s="313"/>
      <c r="BD90" s="313"/>
    </row>
    <row r="91" spans="47:56" x14ac:dyDescent="0.2">
      <c r="AU91" s="313"/>
      <c r="AV91" s="313"/>
      <c r="AW91" s="313"/>
      <c r="AX91" s="313"/>
      <c r="AY91" s="313"/>
      <c r="AZ91" s="313"/>
      <c r="BA91" s="313"/>
      <c r="BB91" s="313"/>
      <c r="BC91" s="313"/>
      <c r="BD91" s="313"/>
    </row>
    <row r="92" spans="47:56" x14ac:dyDescent="0.2">
      <c r="AU92" s="313"/>
      <c r="AV92" s="313"/>
      <c r="AW92" s="313"/>
      <c r="AX92" s="313"/>
      <c r="AY92" s="313"/>
      <c r="AZ92" s="313"/>
      <c r="BA92" s="313"/>
      <c r="BB92" s="313"/>
      <c r="BC92" s="313"/>
      <c r="BD92" s="313"/>
    </row>
    <row r="93" spans="47:56" x14ac:dyDescent="0.2">
      <c r="AU93" s="313"/>
      <c r="AV93" s="313"/>
      <c r="AW93" s="313"/>
      <c r="AX93" s="313"/>
      <c r="AY93" s="313"/>
      <c r="AZ93" s="313"/>
      <c r="BA93" s="313"/>
      <c r="BB93" s="313"/>
      <c r="BC93" s="313"/>
      <c r="BD93" s="313"/>
    </row>
    <row r="94" spans="47:56" x14ac:dyDescent="0.2">
      <c r="AU94" s="313"/>
      <c r="AV94" s="313"/>
      <c r="AW94" s="313"/>
      <c r="AX94" s="313"/>
      <c r="AY94" s="313"/>
      <c r="AZ94" s="313"/>
      <c r="BA94" s="313"/>
      <c r="BB94" s="313"/>
      <c r="BC94" s="313"/>
      <c r="BD94" s="313"/>
    </row>
    <row r="95" spans="47:56" x14ac:dyDescent="0.2">
      <c r="AU95" s="313"/>
      <c r="AV95" s="313"/>
      <c r="AW95" s="313"/>
      <c r="AX95" s="313"/>
      <c r="AY95" s="313"/>
      <c r="AZ95" s="313"/>
      <c r="BA95" s="313"/>
      <c r="BB95" s="313"/>
      <c r="BC95" s="313"/>
      <c r="BD95" s="313"/>
    </row>
    <row r="96" spans="47:56" x14ac:dyDescent="0.2">
      <c r="AU96" s="313"/>
      <c r="AV96" s="313"/>
      <c r="AW96" s="313"/>
      <c r="AX96" s="313"/>
      <c r="AY96" s="313"/>
      <c r="AZ96" s="313"/>
      <c r="BA96" s="313"/>
      <c r="BB96" s="313"/>
      <c r="BC96" s="313"/>
      <c r="BD96" s="313"/>
    </row>
    <row r="97" spans="47:56" x14ac:dyDescent="0.2">
      <c r="AU97" s="313"/>
      <c r="AV97" s="313"/>
      <c r="AW97" s="313"/>
      <c r="AX97" s="313"/>
      <c r="AY97" s="313"/>
      <c r="AZ97" s="313"/>
      <c r="BA97" s="313"/>
      <c r="BB97" s="313"/>
      <c r="BC97" s="313"/>
      <c r="BD97" s="313"/>
    </row>
    <row r="98" spans="47:56" x14ac:dyDescent="0.2">
      <c r="AU98" s="313"/>
      <c r="AV98" s="313"/>
      <c r="AW98" s="313"/>
      <c r="AX98" s="313"/>
      <c r="AY98" s="313"/>
      <c r="AZ98" s="313"/>
      <c r="BA98" s="313"/>
      <c r="BB98" s="313"/>
      <c r="BC98" s="313"/>
      <c r="BD98" s="313"/>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K30" sqref="K30"/>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398</v>
      </c>
      <c r="E1" s="48" t="s">
        <v>612</v>
      </c>
    </row>
    <row r="2" spans="1:42" ht="14" x14ac:dyDescent="0.2">
      <c r="A2" s="48" t="s">
        <v>487</v>
      </c>
    </row>
    <row r="3" spans="1:42" ht="12.5" x14ac:dyDescent="0.2">
      <c r="A3" s="211" t="s">
        <v>1</v>
      </c>
      <c r="B3" s="233"/>
      <c r="C3" s="241" t="s">
        <v>404</v>
      </c>
      <c r="D3" s="241" t="s">
        <v>405</v>
      </c>
      <c r="E3" s="241" t="s">
        <v>406</v>
      </c>
      <c r="F3" s="241" t="s">
        <v>407</v>
      </c>
      <c r="G3" s="241" t="s">
        <v>408</v>
      </c>
      <c r="H3" s="242" t="s">
        <v>409</v>
      </c>
      <c r="I3" s="242" t="s">
        <v>410</v>
      </c>
      <c r="J3" s="242" t="s">
        <v>411</v>
      </c>
      <c r="K3" s="242" t="s">
        <v>412</v>
      </c>
      <c r="L3" s="242" t="s">
        <v>2</v>
      </c>
      <c r="M3" s="242" t="s">
        <v>3</v>
      </c>
      <c r="N3" s="242" t="s">
        <v>4</v>
      </c>
      <c r="O3" s="242" t="s">
        <v>5</v>
      </c>
      <c r="P3" s="242" t="s">
        <v>6</v>
      </c>
      <c r="Q3" s="242" t="s">
        <v>7</v>
      </c>
      <c r="R3" s="242" t="s">
        <v>8</v>
      </c>
      <c r="S3" s="242" t="s">
        <v>9</v>
      </c>
      <c r="T3" s="242" t="s">
        <v>10</v>
      </c>
      <c r="U3" s="242" t="s">
        <v>11</v>
      </c>
      <c r="V3" s="242" t="s">
        <v>12</v>
      </c>
      <c r="W3" s="242" t="s">
        <v>13</v>
      </c>
      <c r="X3" s="242" t="s">
        <v>14</v>
      </c>
      <c r="Y3" s="242" t="s">
        <v>15</v>
      </c>
      <c r="Z3" s="242" t="s">
        <v>16</v>
      </c>
      <c r="AA3" s="242" t="s">
        <v>17</v>
      </c>
      <c r="AB3" s="242" t="s">
        <v>18</v>
      </c>
      <c r="AC3" s="242" t="s">
        <v>19</v>
      </c>
      <c r="AD3" s="242" t="s">
        <v>20</v>
      </c>
      <c r="AE3" s="242" t="s">
        <v>21</v>
      </c>
      <c r="AF3" s="242" t="s">
        <v>22</v>
      </c>
      <c r="AG3" s="242" t="s">
        <v>23</v>
      </c>
      <c r="AH3" s="242" t="s">
        <v>24</v>
      </c>
      <c r="AI3" s="242" t="s">
        <v>25</v>
      </c>
      <c r="AJ3" s="242" t="s">
        <v>26</v>
      </c>
      <c r="AK3" s="242">
        <v>35</v>
      </c>
      <c r="AL3" s="241">
        <v>36</v>
      </c>
      <c r="AM3" s="241">
        <v>37</v>
      </c>
      <c r="AN3" s="241">
        <v>38</v>
      </c>
      <c r="AO3" s="241">
        <v>39</v>
      </c>
      <c r="AP3" s="314">
        <v>40</v>
      </c>
    </row>
    <row r="4" spans="1:42" ht="33" customHeight="1" x14ac:dyDescent="0.2">
      <c r="A4" s="234"/>
      <c r="B4" s="235" t="s">
        <v>417</v>
      </c>
      <c r="C4" s="254" t="s">
        <v>418</v>
      </c>
      <c r="D4" s="254" t="s">
        <v>419</v>
      </c>
      <c r="E4" s="254" t="s">
        <v>420</v>
      </c>
      <c r="F4" s="254" t="s">
        <v>27</v>
      </c>
      <c r="G4" s="254" t="s">
        <v>421</v>
      </c>
      <c r="H4" s="255" t="s">
        <v>28</v>
      </c>
      <c r="I4" s="255" t="s">
        <v>268</v>
      </c>
      <c r="J4" s="255" t="s">
        <v>29</v>
      </c>
      <c r="K4" s="255" t="s">
        <v>30</v>
      </c>
      <c r="L4" s="255" t="s">
        <v>422</v>
      </c>
      <c r="M4" s="255" t="s">
        <v>31</v>
      </c>
      <c r="N4" s="255" t="s">
        <v>32</v>
      </c>
      <c r="O4" s="255" t="s">
        <v>33</v>
      </c>
      <c r="P4" s="255" t="s">
        <v>34</v>
      </c>
      <c r="Q4" s="255" t="s">
        <v>269</v>
      </c>
      <c r="R4" s="255" t="s">
        <v>270</v>
      </c>
      <c r="S4" s="255" t="s">
        <v>271</v>
      </c>
      <c r="T4" s="255" t="s">
        <v>423</v>
      </c>
      <c r="U4" s="255" t="s">
        <v>35</v>
      </c>
      <c r="V4" s="255" t="s">
        <v>366</v>
      </c>
      <c r="W4" s="255" t="s">
        <v>424</v>
      </c>
      <c r="X4" s="255" t="s">
        <v>50</v>
      </c>
      <c r="Y4" s="255" t="s">
        <v>36</v>
      </c>
      <c r="Z4" s="255" t="s">
        <v>425</v>
      </c>
      <c r="AA4" s="255" t="s">
        <v>426</v>
      </c>
      <c r="AB4" s="255" t="s">
        <v>427</v>
      </c>
      <c r="AC4" s="255" t="s">
        <v>428</v>
      </c>
      <c r="AD4" s="255" t="s">
        <v>37</v>
      </c>
      <c r="AE4" s="255" t="s">
        <v>38</v>
      </c>
      <c r="AF4" s="255" t="s">
        <v>429</v>
      </c>
      <c r="AG4" s="255" t="s">
        <v>194</v>
      </c>
      <c r="AH4" s="255" t="s">
        <v>39</v>
      </c>
      <c r="AI4" s="255" t="s">
        <v>40</v>
      </c>
      <c r="AJ4" s="255" t="s">
        <v>430</v>
      </c>
      <c r="AK4" s="255" t="s">
        <v>431</v>
      </c>
      <c r="AL4" s="254" t="s">
        <v>41</v>
      </c>
      <c r="AM4" s="254" t="s">
        <v>42</v>
      </c>
      <c r="AN4" s="254" t="s">
        <v>432</v>
      </c>
      <c r="AO4" s="254" t="s">
        <v>433</v>
      </c>
      <c r="AP4" s="315" t="s">
        <v>43</v>
      </c>
    </row>
    <row r="5" spans="1:42" ht="12.5" x14ac:dyDescent="0.2">
      <c r="A5" s="266" t="s">
        <v>443</v>
      </c>
      <c r="B5" s="271" t="s">
        <v>444</v>
      </c>
      <c r="C5" s="442">
        <v>1.0122552697862601</v>
      </c>
      <c r="D5" s="442">
        <v>3.2287722246583011E-4</v>
      </c>
      <c r="E5" s="442">
        <v>1.4993257494778917E-4</v>
      </c>
      <c r="F5" s="442">
        <v>3.442302850402812E-6</v>
      </c>
      <c r="G5" s="442">
        <v>1.5760197011350001E-2</v>
      </c>
      <c r="H5" s="442">
        <v>7.3665578064255203E-4</v>
      </c>
      <c r="I5" s="442">
        <v>4.4276509544025538E-5</v>
      </c>
      <c r="J5" s="442">
        <v>1.2574552207696889E-4</v>
      </c>
      <c r="K5" s="442">
        <v>4.4515905561422034E-7</v>
      </c>
      <c r="L5" s="442">
        <v>1.3393960056087872E-3</v>
      </c>
      <c r="M5" s="442">
        <v>1.7182077085998689E-5</v>
      </c>
      <c r="N5" s="442">
        <v>2.4569137749382973E-6</v>
      </c>
      <c r="O5" s="442">
        <v>5.342298077885989E-6</v>
      </c>
      <c r="P5" s="442">
        <v>2.5737825749512836E-6</v>
      </c>
      <c r="Q5" s="442">
        <v>3.5266469001547882E-6</v>
      </c>
      <c r="R5" s="442">
        <v>4.5156378503516706E-6</v>
      </c>
      <c r="S5" s="442">
        <v>8.0044719733048701E-6</v>
      </c>
      <c r="T5" s="442">
        <v>4.9336780881289557E-6</v>
      </c>
      <c r="U5" s="442">
        <v>7.7181339326709582E-6</v>
      </c>
      <c r="V5" s="442">
        <v>7.7597682850304058E-6</v>
      </c>
      <c r="W5" s="442">
        <v>6.2146936536164322E-6</v>
      </c>
      <c r="X5" s="442">
        <v>3.7699101649201969E-4</v>
      </c>
      <c r="Y5" s="442">
        <v>9.5693349010489E-5</v>
      </c>
      <c r="Z5" s="442">
        <v>4.1325750056133746E-6</v>
      </c>
      <c r="AA5" s="442">
        <v>1.2063202219285099E-5</v>
      </c>
      <c r="AB5" s="442">
        <v>4.0626655717618356E-6</v>
      </c>
      <c r="AC5" s="442">
        <v>1.4507728783803708E-5</v>
      </c>
      <c r="AD5" s="442">
        <v>4.1829084092327889E-6</v>
      </c>
      <c r="AE5" s="442">
        <v>2.3536428245166178E-6</v>
      </c>
      <c r="AF5" s="442">
        <v>7.7433942988187866E-6</v>
      </c>
      <c r="AG5" s="442">
        <v>1.0549748318948186E-5</v>
      </c>
      <c r="AH5" s="442">
        <v>7.1567274738495144E-6</v>
      </c>
      <c r="AI5" s="442">
        <v>2.0117715822148515E-4</v>
      </c>
      <c r="AJ5" s="442">
        <v>1.6591114636655671E-4</v>
      </c>
      <c r="AK5" s="442">
        <v>2.0326645259814531E-4</v>
      </c>
      <c r="AL5" s="442">
        <v>6.1283389786322787E-6</v>
      </c>
      <c r="AM5" s="442">
        <v>1.7034038297244409E-3</v>
      </c>
      <c r="AN5" s="442">
        <v>1.4122422104658804E-5</v>
      </c>
      <c r="AO5" s="442">
        <v>1.3979113570396779E-5</v>
      </c>
      <c r="AP5" s="316">
        <f t="shared" ref="AP5:AP44" si="0">SUM(C5:AN5)</f>
        <v>1.0336419122834006</v>
      </c>
    </row>
    <row r="6" spans="1:42" ht="12.5" x14ac:dyDescent="0.2">
      <c r="A6" s="266" t="s">
        <v>445</v>
      </c>
      <c r="B6" s="271" t="s">
        <v>446</v>
      </c>
      <c r="C6" s="442">
        <v>5.606422301516145E-5</v>
      </c>
      <c r="D6" s="442">
        <v>1.0438003495090704</v>
      </c>
      <c r="E6" s="442">
        <v>6.7625099985908689E-5</v>
      </c>
      <c r="F6" s="442">
        <v>3.2203997390688847E-6</v>
      </c>
      <c r="G6" s="442">
        <v>1.4876842627833064E-4</v>
      </c>
      <c r="H6" s="442">
        <v>4.9978475098571771E-6</v>
      </c>
      <c r="I6" s="442">
        <v>3.9485158048911395E-3</v>
      </c>
      <c r="J6" s="442">
        <v>8.0108873092036263E-5</v>
      </c>
      <c r="K6" s="442">
        <v>2.8308686912654095E-7</v>
      </c>
      <c r="L6" s="442">
        <v>3.8264300247234017E-6</v>
      </c>
      <c r="M6" s="442">
        <v>1.0994970514611679E-5</v>
      </c>
      <c r="N6" s="442">
        <v>1.7010129205839568E-6</v>
      </c>
      <c r="O6" s="442">
        <v>4.3897404900988519E-6</v>
      </c>
      <c r="P6" s="442">
        <v>2.7357116726881523E-6</v>
      </c>
      <c r="Q6" s="442">
        <v>1.8167446095594285E-6</v>
      </c>
      <c r="R6" s="442">
        <v>1.7212027920010195E-6</v>
      </c>
      <c r="S6" s="442">
        <v>4.1270048468804768E-6</v>
      </c>
      <c r="T6" s="442">
        <v>4.1220961354611298E-6</v>
      </c>
      <c r="U6" s="442">
        <v>4.8095391813332922E-6</v>
      </c>
      <c r="V6" s="442">
        <v>4.0879119150714714E-6</v>
      </c>
      <c r="W6" s="442">
        <v>1.4891635480955527E-6</v>
      </c>
      <c r="X6" s="442">
        <v>2.8837799612242433E-4</v>
      </c>
      <c r="Y6" s="442">
        <v>3.622379245675743E-5</v>
      </c>
      <c r="Z6" s="442">
        <v>3.1428534281189684E-6</v>
      </c>
      <c r="AA6" s="442">
        <v>4.3169279443142686E-6</v>
      </c>
      <c r="AB6" s="442">
        <v>3.9112512269716612E-6</v>
      </c>
      <c r="AC6" s="442">
        <v>5.6844193070880389E-6</v>
      </c>
      <c r="AD6" s="442">
        <v>5.2252059168909722E-6</v>
      </c>
      <c r="AE6" s="442">
        <v>1.2386340987090237E-6</v>
      </c>
      <c r="AF6" s="442">
        <v>4.2607315887243575E-6</v>
      </c>
      <c r="AG6" s="442">
        <v>7.7111310989170424E-6</v>
      </c>
      <c r="AH6" s="442">
        <v>2.9932692996336547E-6</v>
      </c>
      <c r="AI6" s="442">
        <v>2.3762501565421781E-5</v>
      </c>
      <c r="AJ6" s="442">
        <v>1.3976313796376712E-5</v>
      </c>
      <c r="AK6" s="442">
        <v>1.4919697151514168E-5</v>
      </c>
      <c r="AL6" s="442">
        <v>3.4120217232175831E-6</v>
      </c>
      <c r="AM6" s="442">
        <v>3.5394689192210866E-4</v>
      </c>
      <c r="AN6" s="442">
        <v>1.8066824471383618E-4</v>
      </c>
      <c r="AO6" s="442">
        <v>4.8947538310878801E-5</v>
      </c>
      <c r="AP6" s="317">
        <f t="shared" si="0"/>
        <v>1.0491095266824626</v>
      </c>
    </row>
    <row r="7" spans="1:42" ht="12.5" x14ac:dyDescent="0.2">
      <c r="A7" s="266" t="s">
        <v>447</v>
      </c>
      <c r="B7" s="271" t="s">
        <v>250</v>
      </c>
      <c r="C7" s="442">
        <v>2.3145259410529737E-4</v>
      </c>
      <c r="D7" s="442">
        <v>5.9684420012416373E-5</v>
      </c>
      <c r="E7" s="442">
        <v>1.0280537307851432</v>
      </c>
      <c r="F7" s="442">
        <v>8.2557341224420185E-6</v>
      </c>
      <c r="G7" s="442">
        <v>2.0206221332132939E-2</v>
      </c>
      <c r="H7" s="442">
        <v>2.3104638023392546E-5</v>
      </c>
      <c r="I7" s="442">
        <v>2.3056060338235999E-5</v>
      </c>
      <c r="J7" s="442">
        <v>4.271011398923779E-5</v>
      </c>
      <c r="K7" s="442">
        <v>1.7828770605545412E-6</v>
      </c>
      <c r="L7" s="442">
        <v>3.9744182631196996E-6</v>
      </c>
      <c r="M7" s="442">
        <v>1.366240541782249E-5</v>
      </c>
      <c r="N7" s="442">
        <v>1.1786269098651697E-5</v>
      </c>
      <c r="O7" s="442">
        <v>3.5808246317008938E-5</v>
      </c>
      <c r="P7" s="442">
        <v>5.7946871286511274E-6</v>
      </c>
      <c r="Q7" s="442">
        <v>3.7117032970498292E-6</v>
      </c>
      <c r="R7" s="442">
        <v>5.2343155985006745E-6</v>
      </c>
      <c r="S7" s="442">
        <v>9.8368589496942374E-6</v>
      </c>
      <c r="T7" s="442">
        <v>7.4862359600524775E-6</v>
      </c>
      <c r="U7" s="442">
        <v>6.6841210873457419E-6</v>
      </c>
      <c r="V7" s="442">
        <v>9.7625020024448968E-6</v>
      </c>
      <c r="W7" s="442">
        <v>3.2028849630634712E-6</v>
      </c>
      <c r="X7" s="442">
        <v>3.7048568406972317E-3</v>
      </c>
      <c r="Y7" s="442">
        <v>6.2099815803977891E-6</v>
      </c>
      <c r="Z7" s="442">
        <v>1.3167808022534988E-5</v>
      </c>
      <c r="AA7" s="442">
        <v>8.2849740881570462E-6</v>
      </c>
      <c r="AB7" s="442">
        <v>7.3604846170562503E-6</v>
      </c>
      <c r="AC7" s="442">
        <v>1.0472599669151542E-5</v>
      </c>
      <c r="AD7" s="442">
        <v>2.0372234568162753E-5</v>
      </c>
      <c r="AE7" s="442">
        <v>2.8713529824780053E-6</v>
      </c>
      <c r="AF7" s="442">
        <v>1.0380107662143385E-5</v>
      </c>
      <c r="AG7" s="442">
        <v>2.6995480600317384E-5</v>
      </c>
      <c r="AH7" s="442">
        <v>1.8551030525130742E-5</v>
      </c>
      <c r="AI7" s="442">
        <v>7.2992953974381053E-5</v>
      </c>
      <c r="AJ7" s="442">
        <v>2.7136461304647362E-4</v>
      </c>
      <c r="AK7" s="442">
        <v>6.0756113143591168E-5</v>
      </c>
      <c r="AL7" s="442">
        <v>1.160888225924014E-5</v>
      </c>
      <c r="AM7" s="442">
        <v>2.5917091028590288E-3</v>
      </c>
      <c r="AN7" s="442">
        <v>4.3703086289151888E-5</v>
      </c>
      <c r="AO7" s="442">
        <v>4.9024000175585902E-5</v>
      </c>
      <c r="AP7" s="317">
        <f t="shared" si="0"/>
        <v>1.055648600849596</v>
      </c>
    </row>
    <row r="8" spans="1:42" ht="12.5" x14ac:dyDescent="0.2">
      <c r="A8" s="266" t="s">
        <v>448</v>
      </c>
      <c r="B8" s="271" t="s">
        <v>27</v>
      </c>
      <c r="C8" s="442">
        <v>5.7674175392080583E-5</v>
      </c>
      <c r="D8" s="442">
        <v>4.7226847330160759E-5</v>
      </c>
      <c r="E8" s="442">
        <v>6.8532822615677901E-5</v>
      </c>
      <c r="F8" s="442">
        <v>1.0002702879762984</v>
      </c>
      <c r="G8" s="442">
        <v>8.0720834705584463E-5</v>
      </c>
      <c r="H8" s="442">
        <v>1.5442889910978892E-4</v>
      </c>
      <c r="I8" s="442">
        <v>3.4291496242149042E-4</v>
      </c>
      <c r="J8" s="442">
        <v>2.4505106233037815E-4</v>
      </c>
      <c r="K8" s="442">
        <v>6.7348758224197135E-3</v>
      </c>
      <c r="L8" s="442">
        <v>1.6531179515968502E-4</v>
      </c>
      <c r="M8" s="442">
        <v>1.0728629729884623E-3</v>
      </c>
      <c r="N8" s="442">
        <v>1.0070355204665025E-3</v>
      </c>
      <c r="O8" s="442">
        <v>1.9031642674230799E-3</v>
      </c>
      <c r="P8" s="442">
        <v>2.1971451998589167E-4</v>
      </c>
      <c r="Q8" s="442">
        <v>1.2526523968168222E-4</v>
      </c>
      <c r="R8" s="442">
        <v>9.8447693206504149E-5</v>
      </c>
      <c r="S8" s="442">
        <v>7.6956599413780872E-5</v>
      </c>
      <c r="T8" s="442">
        <v>1.5452096608974377E-4</v>
      </c>
      <c r="U8" s="442">
        <v>8.6171756568472271E-5</v>
      </c>
      <c r="V8" s="442">
        <v>4.521153637101432E-5</v>
      </c>
      <c r="W8" s="442">
        <v>9.3315748333918998E-5</v>
      </c>
      <c r="X8" s="442">
        <v>1.0284300872307865E-4</v>
      </c>
      <c r="Y8" s="442">
        <v>1.2662445384209486E-4</v>
      </c>
      <c r="Z8" s="442">
        <v>4.5021112438377621E-3</v>
      </c>
      <c r="AA8" s="442">
        <v>2.3502245084361997E-4</v>
      </c>
      <c r="AB8" s="442">
        <v>3.6057195770079591E-4</v>
      </c>
      <c r="AC8" s="442">
        <v>1.1494742585462349E-4</v>
      </c>
      <c r="AD8" s="442">
        <v>3.334002053650225E-5</v>
      </c>
      <c r="AE8" s="442">
        <v>2.3356775304211769E-5</v>
      </c>
      <c r="AF8" s="442">
        <v>8.9894821384731244E-5</v>
      </c>
      <c r="AG8" s="442">
        <v>4.9305783123956175E-5</v>
      </c>
      <c r="AH8" s="442">
        <v>7.5826995307711034E-5</v>
      </c>
      <c r="AI8" s="442">
        <v>1.0129956641770569E-4</v>
      </c>
      <c r="AJ8" s="442">
        <v>6.143544348265549E-5</v>
      </c>
      <c r="AK8" s="442">
        <v>3.4612715949634457E-5</v>
      </c>
      <c r="AL8" s="442">
        <v>3.4755856584638034E-5</v>
      </c>
      <c r="AM8" s="442">
        <v>1.7882102334088086E-4</v>
      </c>
      <c r="AN8" s="442">
        <v>3.9122178496273442E-5</v>
      </c>
      <c r="AO8" s="442">
        <v>6.0415383166686812E-5</v>
      </c>
      <c r="AP8" s="317">
        <f t="shared" si="0"/>
        <v>1.0192135837390428</v>
      </c>
    </row>
    <row r="9" spans="1:42" ht="12.5" x14ac:dyDescent="0.2">
      <c r="A9" s="266" t="s">
        <v>449</v>
      </c>
      <c r="B9" s="271" t="s">
        <v>191</v>
      </c>
      <c r="C9" s="442">
        <v>1.1510310881888326E-2</v>
      </c>
      <c r="D9" s="442">
        <v>2.5425886481502949E-3</v>
      </c>
      <c r="E9" s="442">
        <v>9.3059364211274635E-3</v>
      </c>
      <c r="F9" s="442">
        <v>7.315974887784023E-6</v>
      </c>
      <c r="G9" s="442">
        <v>1.017156155172581</v>
      </c>
      <c r="H9" s="442">
        <v>2.2162018663113737E-4</v>
      </c>
      <c r="I9" s="442">
        <v>2.0511932750169373E-4</v>
      </c>
      <c r="J9" s="442">
        <v>6.4848782309942369E-4</v>
      </c>
      <c r="K9" s="442">
        <v>9.713333023957192E-7</v>
      </c>
      <c r="L9" s="442">
        <v>2.0282068614136501E-5</v>
      </c>
      <c r="M9" s="442">
        <v>4.9138200916848862E-5</v>
      </c>
      <c r="N9" s="442">
        <v>4.8666828063308917E-6</v>
      </c>
      <c r="O9" s="442">
        <v>1.0661558233677271E-5</v>
      </c>
      <c r="P9" s="442">
        <v>4.2436866938805022E-6</v>
      </c>
      <c r="Q9" s="442">
        <v>4.3088400274695991E-6</v>
      </c>
      <c r="R9" s="442">
        <v>4.481107678899019E-6</v>
      </c>
      <c r="S9" s="442">
        <v>5.4079763306391033E-6</v>
      </c>
      <c r="T9" s="442">
        <v>5.2247699137877694E-6</v>
      </c>
      <c r="U9" s="442">
        <v>5.2285871483217156E-6</v>
      </c>
      <c r="V9" s="442">
        <v>6.1767215822014467E-6</v>
      </c>
      <c r="W9" s="442">
        <v>2.8919628851828756E-6</v>
      </c>
      <c r="X9" s="442">
        <v>8.7441925630303845E-4</v>
      </c>
      <c r="Y9" s="442">
        <v>1.1570747443976857E-5</v>
      </c>
      <c r="Z9" s="442">
        <v>6.0036208905916336E-6</v>
      </c>
      <c r="AA9" s="442">
        <v>9.398786420064986E-6</v>
      </c>
      <c r="AB9" s="442">
        <v>6.7771557147842705E-6</v>
      </c>
      <c r="AC9" s="442">
        <v>2.4701375244014483E-5</v>
      </c>
      <c r="AD9" s="442">
        <v>1.0244239550675016E-5</v>
      </c>
      <c r="AE9" s="442">
        <v>5.294595075823793E-6</v>
      </c>
      <c r="AF9" s="442">
        <v>2.9592008334924927E-5</v>
      </c>
      <c r="AG9" s="442">
        <v>4.910555798297696E-5</v>
      </c>
      <c r="AH9" s="442">
        <v>3.6916532930032946E-5</v>
      </c>
      <c r="AI9" s="442">
        <v>5.4851759251472087E-4</v>
      </c>
      <c r="AJ9" s="442">
        <v>6.2816202134765979E-4</v>
      </c>
      <c r="AK9" s="442">
        <v>1.7137116257448287E-4</v>
      </c>
      <c r="AL9" s="442">
        <v>1.3966309138315286E-5</v>
      </c>
      <c r="AM9" s="442">
        <v>1.1385911561409636E-2</v>
      </c>
      <c r="AN9" s="442">
        <v>2.2908292689336436E-5</v>
      </c>
      <c r="AO9" s="442">
        <v>2.3419314963798085E-4</v>
      </c>
      <c r="AP9" s="317">
        <f t="shared" si="0"/>
        <v>1.0555562787475659</v>
      </c>
    </row>
    <row r="10" spans="1:42" ht="12.5" x14ac:dyDescent="0.2">
      <c r="A10" s="280" t="s">
        <v>450</v>
      </c>
      <c r="B10" s="282"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7">
        <f t="shared" si="0"/>
        <v>1</v>
      </c>
    </row>
    <row r="11" spans="1:42" ht="12.5" x14ac:dyDescent="0.2">
      <c r="A11" s="280" t="s">
        <v>451</v>
      </c>
      <c r="B11" s="282" t="s">
        <v>285</v>
      </c>
      <c r="C11" s="442">
        <v>3.2308064645843858E-3</v>
      </c>
      <c r="D11" s="442">
        <v>1.7378374490286637E-3</v>
      </c>
      <c r="E11" s="442">
        <v>6.5653577641127422E-4</v>
      </c>
      <c r="F11" s="442">
        <v>6.6796984903075025E-4</v>
      </c>
      <c r="G11" s="442">
        <v>2.2343762932644853E-3</v>
      </c>
      <c r="H11" s="442">
        <v>9.390324859787772E-4</v>
      </c>
      <c r="I11" s="442">
        <v>1.0382268740081668</v>
      </c>
      <c r="J11" s="442">
        <v>1.7585456425372866E-3</v>
      </c>
      <c r="K11" s="442">
        <v>3.9868547500399636E-5</v>
      </c>
      <c r="L11" s="442">
        <v>9.0628223880322232E-4</v>
      </c>
      <c r="M11" s="442">
        <v>2.6284230920551087E-3</v>
      </c>
      <c r="N11" s="442">
        <v>2.0900505654711319E-4</v>
      </c>
      <c r="O11" s="442">
        <v>4.8960628663852451E-4</v>
      </c>
      <c r="P11" s="442">
        <v>5.9056641430880596E-4</v>
      </c>
      <c r="Q11" s="442">
        <v>3.9504666787001556E-4</v>
      </c>
      <c r="R11" s="442">
        <v>3.4266034449734873E-4</v>
      </c>
      <c r="S11" s="442">
        <v>8.941999980989527E-4</v>
      </c>
      <c r="T11" s="442">
        <v>9.2359677704653513E-4</v>
      </c>
      <c r="U11" s="442">
        <v>1.1252655732525583E-3</v>
      </c>
      <c r="V11" s="442">
        <v>8.7885779643015417E-4</v>
      </c>
      <c r="W11" s="442">
        <v>3.2449038711991282E-4</v>
      </c>
      <c r="X11" s="442">
        <v>8.8270097618019967E-3</v>
      </c>
      <c r="Y11" s="442">
        <v>5.8696431488539508E-3</v>
      </c>
      <c r="Z11" s="442">
        <v>5.128065199787341E-4</v>
      </c>
      <c r="AA11" s="442">
        <v>8.465418171810247E-4</v>
      </c>
      <c r="AB11" s="442">
        <v>8.7332004880556389E-4</v>
      </c>
      <c r="AC11" s="442">
        <v>1.2638813614539775E-3</v>
      </c>
      <c r="AD11" s="442">
        <v>9.8006420125701312E-4</v>
      </c>
      <c r="AE11" s="442">
        <v>2.2235332522398422E-4</v>
      </c>
      <c r="AF11" s="442">
        <v>9.5127846209078616E-4</v>
      </c>
      <c r="AG11" s="442">
        <v>1.3471632076779508E-3</v>
      </c>
      <c r="AH11" s="442">
        <v>5.1714706541347577E-4</v>
      </c>
      <c r="AI11" s="442">
        <v>1.305873117529936E-3</v>
      </c>
      <c r="AJ11" s="442">
        <v>6.7199910049859605E-4</v>
      </c>
      <c r="AK11" s="442">
        <v>2.7700464168888047E-3</v>
      </c>
      <c r="AL11" s="442">
        <v>6.411352873882351E-4</v>
      </c>
      <c r="AM11" s="442">
        <v>1.0232284331030122E-3</v>
      </c>
      <c r="AN11" s="442">
        <v>4.6729241272379783E-2</v>
      </c>
      <c r="AO11" s="442">
        <v>1.2022678121254519E-2</v>
      </c>
      <c r="AP11" s="317">
        <f t="shared" si="0"/>
        <v>1.134552579696698</v>
      </c>
    </row>
    <row r="12" spans="1:42" ht="12.5" x14ac:dyDescent="0.2">
      <c r="A12" s="280" t="s">
        <v>452</v>
      </c>
      <c r="B12" s="282"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7">
        <f t="shared" si="0"/>
        <v>1</v>
      </c>
    </row>
    <row r="13" spans="1:42" ht="12.5" x14ac:dyDescent="0.2">
      <c r="A13" s="280" t="s">
        <v>453</v>
      </c>
      <c r="B13" s="282" t="s">
        <v>30</v>
      </c>
      <c r="C13" s="442">
        <v>6.4866633722404459E-4</v>
      </c>
      <c r="D13" s="442">
        <v>8.2779991574910192E-4</v>
      </c>
      <c r="E13" s="442">
        <v>4.1978853233453871E-3</v>
      </c>
      <c r="F13" s="442">
        <v>2.405981442408292E-3</v>
      </c>
      <c r="G13" s="442">
        <v>5.4098634820357093E-4</v>
      </c>
      <c r="H13" s="442">
        <v>6.3114658695620073E-4</v>
      </c>
      <c r="I13" s="442">
        <v>6.8092866345269201E-4</v>
      </c>
      <c r="J13" s="442">
        <v>6.1656244209808081E-3</v>
      </c>
      <c r="K13" s="442">
        <v>1.0046474608962321</v>
      </c>
      <c r="L13" s="442">
        <v>3.6237678524597228E-4</v>
      </c>
      <c r="M13" s="442">
        <v>2.0333546344908342E-3</v>
      </c>
      <c r="N13" s="442">
        <v>2.4049522147318934E-3</v>
      </c>
      <c r="O13" s="442">
        <v>4.3515723344116715E-4</v>
      </c>
      <c r="P13" s="442">
        <v>6.0082704887200818E-4</v>
      </c>
      <c r="Q13" s="442">
        <v>3.2272138162239275E-4</v>
      </c>
      <c r="R13" s="442">
        <v>2.6561022206943446E-4</v>
      </c>
      <c r="S13" s="442">
        <v>2.05773513015629E-4</v>
      </c>
      <c r="T13" s="442">
        <v>2.9316951991021685E-4</v>
      </c>
      <c r="U13" s="442">
        <v>2.4311337594905914E-4</v>
      </c>
      <c r="V13" s="442">
        <v>1.3483934371763756E-4</v>
      </c>
      <c r="W13" s="442">
        <v>3.0393766116946499E-4</v>
      </c>
      <c r="X13" s="442">
        <v>4.1204061737550696E-4</v>
      </c>
      <c r="Y13" s="442">
        <v>1.0912345232329738E-3</v>
      </c>
      <c r="Z13" s="442">
        <v>3.9866230192563837E-3</v>
      </c>
      <c r="AA13" s="442">
        <v>1.2504249670305511E-3</v>
      </c>
      <c r="AB13" s="442">
        <v>1.3097248039992855E-3</v>
      </c>
      <c r="AC13" s="442">
        <v>2.8686176899746598E-4</v>
      </c>
      <c r="AD13" s="442">
        <v>1.4243136255875994E-4</v>
      </c>
      <c r="AE13" s="442">
        <v>7.2214233318932164E-5</v>
      </c>
      <c r="AF13" s="442">
        <v>3.2503146002456737E-3</v>
      </c>
      <c r="AG13" s="442">
        <v>1.8030902663971024E-4</v>
      </c>
      <c r="AH13" s="442">
        <v>9.5308672134205414E-4</v>
      </c>
      <c r="AI13" s="442">
        <v>4.4968191937550233E-4</v>
      </c>
      <c r="AJ13" s="442">
        <v>2.7789764901023513E-4</v>
      </c>
      <c r="AK13" s="442">
        <v>3.8253627176072574E-4</v>
      </c>
      <c r="AL13" s="442">
        <v>2.5506993549443427E-4</v>
      </c>
      <c r="AM13" s="442">
        <v>6.3109765350920146E-4</v>
      </c>
      <c r="AN13" s="442">
        <v>2.3152945147661885E-4</v>
      </c>
      <c r="AO13" s="442">
        <v>1.4690812229805272E-3</v>
      </c>
      <c r="AP13" s="317">
        <f t="shared" si="0"/>
        <v>1.0435153913934121</v>
      </c>
    </row>
    <row r="14" spans="1:42" ht="12.5" x14ac:dyDescent="0.2">
      <c r="A14" s="280" t="s">
        <v>454</v>
      </c>
      <c r="B14" s="282" t="s">
        <v>455</v>
      </c>
      <c r="C14" s="442">
        <v>8.9603678577783745E-4</v>
      </c>
      <c r="D14" s="442">
        <v>1.5120539995025521E-3</v>
      </c>
      <c r="E14" s="442">
        <v>1.8354055427010449E-3</v>
      </c>
      <c r="F14" s="442">
        <v>7.6342042996215562E-4</v>
      </c>
      <c r="G14" s="442">
        <v>2.0413787807038904E-3</v>
      </c>
      <c r="H14" s="442">
        <v>1.1635133647798065E-3</v>
      </c>
      <c r="I14" s="442">
        <v>2.379947731872614E-3</v>
      </c>
      <c r="J14" s="442">
        <v>1.9320945400275054E-3</v>
      </c>
      <c r="K14" s="442">
        <v>4.1683617725591626E-5</v>
      </c>
      <c r="L14" s="442">
        <v>1.0204910394535376</v>
      </c>
      <c r="M14" s="442">
        <v>9.1480472019163676E-4</v>
      </c>
      <c r="N14" s="442">
        <v>1.6340962002274066E-4</v>
      </c>
      <c r="O14" s="442">
        <v>6.7076825120424943E-4</v>
      </c>
      <c r="P14" s="442">
        <v>5.900271865239815E-4</v>
      </c>
      <c r="Q14" s="442">
        <v>1.5280894390304457E-3</v>
      </c>
      <c r="R14" s="442">
        <v>2.2565205724961153E-3</v>
      </c>
      <c r="S14" s="442">
        <v>4.5449813434941238E-3</v>
      </c>
      <c r="T14" s="442">
        <v>2.1958068357753298E-3</v>
      </c>
      <c r="U14" s="442">
        <v>4.4640124079343112E-3</v>
      </c>
      <c r="V14" s="442">
        <v>4.2840285815337886E-3</v>
      </c>
      <c r="W14" s="442">
        <v>3.9969006794287332E-3</v>
      </c>
      <c r="X14" s="442">
        <v>6.5686007947238501E-3</v>
      </c>
      <c r="Y14" s="442">
        <v>1.6048318781261314E-3</v>
      </c>
      <c r="Z14" s="442">
        <v>1.6368806605153576E-4</v>
      </c>
      <c r="AA14" s="442">
        <v>4.4165476283240836E-3</v>
      </c>
      <c r="AB14" s="442">
        <v>1.5577240184517459E-3</v>
      </c>
      <c r="AC14" s="442">
        <v>6.9544396257448303E-4</v>
      </c>
      <c r="AD14" s="442">
        <v>5.2550125703531691E-4</v>
      </c>
      <c r="AE14" s="442">
        <v>1.4521307603206806E-4</v>
      </c>
      <c r="AF14" s="442">
        <v>3.6865855746195453E-4</v>
      </c>
      <c r="AG14" s="442">
        <v>6.0924238787412688E-4</v>
      </c>
      <c r="AH14" s="442">
        <v>4.2738654723338819E-4</v>
      </c>
      <c r="AI14" s="442">
        <v>6.5614759545840051E-4</v>
      </c>
      <c r="AJ14" s="442">
        <v>4.3341954478726038E-4</v>
      </c>
      <c r="AK14" s="442">
        <v>1.0833013198729845E-3</v>
      </c>
      <c r="AL14" s="442">
        <v>1.637897724381533E-3</v>
      </c>
      <c r="AM14" s="442">
        <v>4.8061545002497523E-4</v>
      </c>
      <c r="AN14" s="442">
        <v>4.9800064199056445E-3</v>
      </c>
      <c r="AO14" s="442">
        <v>1.7053369313714632E-3</v>
      </c>
      <c r="AP14" s="317">
        <f t="shared" si="0"/>
        <v>1.0850201501125449</v>
      </c>
    </row>
    <row r="15" spans="1:42" ht="12.5" x14ac:dyDescent="0.2">
      <c r="A15" s="280" t="s">
        <v>456</v>
      </c>
      <c r="B15" s="282" t="s">
        <v>31</v>
      </c>
      <c r="C15" s="442">
        <v>2.8155762356290133E-4</v>
      </c>
      <c r="D15" s="442">
        <v>2.7572309393488347E-5</v>
      </c>
      <c r="E15" s="442">
        <v>2.1060804087245021E-5</v>
      </c>
      <c r="F15" s="442">
        <v>1.1210423734440152E-4</v>
      </c>
      <c r="G15" s="442">
        <v>2.7051821085528476E-4</v>
      </c>
      <c r="H15" s="442">
        <v>9.379442164289912E-5</v>
      </c>
      <c r="I15" s="442">
        <v>2.0446114880754245E-4</v>
      </c>
      <c r="J15" s="442">
        <v>6.5799393688431205E-4</v>
      </c>
      <c r="K15" s="442">
        <v>3.1129207321916863E-5</v>
      </c>
      <c r="L15" s="442">
        <v>3.041076388667764E-4</v>
      </c>
      <c r="M15" s="442">
        <v>1.0080074428606531</v>
      </c>
      <c r="N15" s="442">
        <v>6.2059712151359971E-4</v>
      </c>
      <c r="O15" s="442">
        <v>8.9475374072528675E-4</v>
      </c>
      <c r="P15" s="442">
        <v>4.3374280841602995E-4</v>
      </c>
      <c r="Q15" s="442">
        <v>6.9283500708286342E-4</v>
      </c>
      <c r="R15" s="442">
        <v>4.9397583711344509E-4</v>
      </c>
      <c r="S15" s="442">
        <v>1.9924066139817152E-3</v>
      </c>
      <c r="T15" s="442">
        <v>3.4065948621795281E-3</v>
      </c>
      <c r="U15" s="442">
        <v>1.0116510630418462E-3</v>
      </c>
      <c r="V15" s="442">
        <v>3.606945349115622E-4</v>
      </c>
      <c r="W15" s="442">
        <v>6.1056544414148778E-4</v>
      </c>
      <c r="X15" s="442">
        <v>5.2946688988726688E-4</v>
      </c>
      <c r="Y15" s="442">
        <v>5.256542201751856E-3</v>
      </c>
      <c r="Z15" s="442">
        <v>1.2160938335612664E-4</v>
      </c>
      <c r="AA15" s="442">
        <v>6.6605190941582734E-4</v>
      </c>
      <c r="AB15" s="442">
        <v>9.3615524798960342E-5</v>
      </c>
      <c r="AC15" s="442">
        <v>5.9397220194028871E-5</v>
      </c>
      <c r="AD15" s="442">
        <v>3.8061968202431213E-5</v>
      </c>
      <c r="AE15" s="442">
        <v>6.2703102234401269E-5</v>
      </c>
      <c r="AF15" s="442">
        <v>4.9303831721186977E-5</v>
      </c>
      <c r="AG15" s="442">
        <v>4.9989072854109544E-5</v>
      </c>
      <c r="AH15" s="442">
        <v>8.9249853164156211E-5</v>
      </c>
      <c r="AI15" s="442">
        <v>2.4071897638479271E-4</v>
      </c>
      <c r="AJ15" s="442">
        <v>1.2512138970988116E-4</v>
      </c>
      <c r="AK15" s="442">
        <v>7.9412747948497074E-5</v>
      </c>
      <c r="AL15" s="442">
        <v>1.4904503878154107E-4</v>
      </c>
      <c r="AM15" s="442">
        <v>1.6640792560576703E-4</v>
      </c>
      <c r="AN15" s="442">
        <v>5.3995930046266225E-4</v>
      </c>
      <c r="AO15" s="442">
        <v>4.9130738075893866E-4</v>
      </c>
      <c r="AP15" s="317">
        <f t="shared" si="0"/>
        <v>1.0288462157690008</v>
      </c>
    </row>
    <row r="16" spans="1:42" ht="12.5" x14ac:dyDescent="0.2">
      <c r="A16" s="280" t="s">
        <v>457</v>
      </c>
      <c r="B16" s="282" t="s">
        <v>32</v>
      </c>
      <c r="C16" s="442">
        <v>1.0846181893585316E-4</v>
      </c>
      <c r="D16" s="442">
        <v>8.5154462700349747E-5</v>
      </c>
      <c r="E16" s="442">
        <v>2.9969824564903951E-4</v>
      </c>
      <c r="F16" s="442">
        <v>2.1813702368193603E-3</v>
      </c>
      <c r="G16" s="442">
        <v>2.5013541588458286E-4</v>
      </c>
      <c r="H16" s="442">
        <v>2.0301569868665331E-4</v>
      </c>
      <c r="I16" s="442">
        <v>2.0011952898788196E-3</v>
      </c>
      <c r="J16" s="442">
        <v>2.587887467963301E-4</v>
      </c>
      <c r="K16" s="442">
        <v>3.8084267052846379E-5</v>
      </c>
      <c r="L16" s="442">
        <v>1.3551408795866194E-3</v>
      </c>
      <c r="M16" s="442">
        <v>4.4622802150326765E-3</v>
      </c>
      <c r="N16" s="442">
        <v>1.2597946756190073</v>
      </c>
      <c r="O16" s="442">
        <v>7.5635546801523866E-4</v>
      </c>
      <c r="P16" s="442">
        <v>0.11535175045780874</v>
      </c>
      <c r="Q16" s="442">
        <v>5.9454993893981463E-2</v>
      </c>
      <c r="R16" s="442">
        <v>4.7504737780981923E-2</v>
      </c>
      <c r="S16" s="442">
        <v>1.3672181441115849E-2</v>
      </c>
      <c r="T16" s="442">
        <v>3.8086008721398396E-3</v>
      </c>
      <c r="U16" s="442">
        <v>2.5350971832435072E-2</v>
      </c>
      <c r="V16" s="442">
        <v>5.4816960768702804E-3</v>
      </c>
      <c r="W16" s="442">
        <v>2.8406195615364099E-2</v>
      </c>
      <c r="X16" s="442">
        <v>2.2595945115772044E-3</v>
      </c>
      <c r="Y16" s="442">
        <v>1.3933308705327177E-2</v>
      </c>
      <c r="Z16" s="442">
        <v>3.4400409433295721E-4</v>
      </c>
      <c r="AA16" s="442">
        <v>6.4927156971196487E-4</v>
      </c>
      <c r="AB16" s="442">
        <v>1.466526600933548E-4</v>
      </c>
      <c r="AC16" s="442">
        <v>1.8582980185952042E-4</v>
      </c>
      <c r="AD16" s="442">
        <v>1.2699975250543173E-4</v>
      </c>
      <c r="AE16" s="442">
        <v>1.595507708436254E-4</v>
      </c>
      <c r="AF16" s="442">
        <v>3.4089612224733171E-4</v>
      </c>
      <c r="AG16" s="442">
        <v>1.6705028354330098E-4</v>
      </c>
      <c r="AH16" s="442">
        <v>3.6820243957566345E-4</v>
      </c>
      <c r="AI16" s="442">
        <v>1.7734294997351759E-4</v>
      </c>
      <c r="AJ16" s="442">
        <v>2.815194968983625E-4</v>
      </c>
      <c r="AK16" s="442">
        <v>1.7029325974200616E-4</v>
      </c>
      <c r="AL16" s="442">
        <v>6.1230217962925072E-4</v>
      </c>
      <c r="AM16" s="442">
        <v>1.7191564416280946E-4</v>
      </c>
      <c r="AN16" s="442">
        <v>1.335866294669758E-3</v>
      </c>
      <c r="AO16" s="442">
        <v>2.1680899404332285E-3</v>
      </c>
      <c r="AP16" s="317">
        <f t="shared" si="0"/>
        <v>1.5922560848714367</v>
      </c>
    </row>
    <row r="17" spans="1:42" ht="12.5" x14ac:dyDescent="0.2">
      <c r="A17" s="280" t="s">
        <v>458</v>
      </c>
      <c r="B17" s="282" t="s">
        <v>33</v>
      </c>
      <c r="C17" s="442">
        <v>9.2269137926367102E-6</v>
      </c>
      <c r="D17" s="442">
        <v>8.5367622274346453E-6</v>
      </c>
      <c r="E17" s="442">
        <v>1.9846347992043258E-5</v>
      </c>
      <c r="F17" s="442">
        <v>8.5753400232694877E-5</v>
      </c>
      <c r="G17" s="442">
        <v>1.047590422737254E-4</v>
      </c>
      <c r="H17" s="442">
        <v>1.2368271839083068E-5</v>
      </c>
      <c r="I17" s="442">
        <v>8.5619044722497076E-5</v>
      </c>
      <c r="J17" s="442">
        <v>3.1409854011234549E-4</v>
      </c>
      <c r="K17" s="442">
        <v>2.3887202233310136E-6</v>
      </c>
      <c r="L17" s="442">
        <v>1.5896378656863968E-4</v>
      </c>
      <c r="M17" s="442">
        <v>6.2991312264978536E-4</v>
      </c>
      <c r="N17" s="442">
        <v>6.4820713176897673E-4</v>
      </c>
      <c r="O17" s="442">
        <v>1.024321617442417</v>
      </c>
      <c r="P17" s="442">
        <v>4.0834749334909852E-3</v>
      </c>
      <c r="Q17" s="442">
        <v>2.454478381029363E-3</v>
      </c>
      <c r="R17" s="442">
        <v>1.3316844345164795E-3</v>
      </c>
      <c r="S17" s="442">
        <v>2.5860338735024212E-3</v>
      </c>
      <c r="T17" s="442">
        <v>2.9229321479996915E-3</v>
      </c>
      <c r="U17" s="442">
        <v>4.3843502455660089E-3</v>
      </c>
      <c r="V17" s="442">
        <v>2.6037602060619476E-3</v>
      </c>
      <c r="W17" s="442">
        <v>1.6440383745243462E-3</v>
      </c>
      <c r="X17" s="442">
        <v>8.7413214161528364E-4</v>
      </c>
      <c r="Y17" s="442">
        <v>6.6770658519210366E-4</v>
      </c>
      <c r="Z17" s="442">
        <v>3.6098428894827245E-5</v>
      </c>
      <c r="AA17" s="442">
        <v>5.9066106436650556E-5</v>
      </c>
      <c r="AB17" s="442">
        <v>1.5354881809263025E-5</v>
      </c>
      <c r="AC17" s="442">
        <v>1.9743108387190276E-5</v>
      </c>
      <c r="AD17" s="442">
        <v>1.7566187452004E-5</v>
      </c>
      <c r="AE17" s="442">
        <v>1.0075510388623576E-5</v>
      </c>
      <c r="AF17" s="442">
        <v>1.6364696324790482E-5</v>
      </c>
      <c r="AG17" s="442">
        <v>2.2927560050072069E-5</v>
      </c>
      <c r="AH17" s="442">
        <v>4.8488031371639513E-5</v>
      </c>
      <c r="AI17" s="442">
        <v>2.6770012369141626E-5</v>
      </c>
      <c r="AJ17" s="442">
        <v>1.4621265716263825E-4</v>
      </c>
      <c r="AK17" s="442">
        <v>3.8192689821583213E-5</v>
      </c>
      <c r="AL17" s="442">
        <v>1.0848458902668513E-4</v>
      </c>
      <c r="AM17" s="442">
        <v>3.5520317155990156E-5</v>
      </c>
      <c r="AN17" s="442">
        <v>2.7424477916624442E-4</v>
      </c>
      <c r="AO17" s="442">
        <v>2.3047658936535079E-4</v>
      </c>
      <c r="AP17" s="317">
        <f t="shared" si="0"/>
        <v>1.0508289994061366</v>
      </c>
    </row>
    <row r="18" spans="1:42" ht="12.5" x14ac:dyDescent="0.2">
      <c r="A18" s="280" t="s">
        <v>459</v>
      </c>
      <c r="B18" s="282" t="s">
        <v>34</v>
      </c>
      <c r="C18" s="442">
        <v>2.9792280568218308E-4</v>
      </c>
      <c r="D18" s="442">
        <v>8.626518843921279E-5</v>
      </c>
      <c r="E18" s="442">
        <v>3.2022130687494438E-4</v>
      </c>
      <c r="F18" s="442">
        <v>3.8290241687509202E-3</v>
      </c>
      <c r="G18" s="442">
        <v>1.7020114572552851E-3</v>
      </c>
      <c r="H18" s="442">
        <v>4.3855453483039489E-4</v>
      </c>
      <c r="I18" s="442">
        <v>9.4154756886926359E-4</v>
      </c>
      <c r="J18" s="442">
        <v>1.3724847882099181E-3</v>
      </c>
      <c r="K18" s="442">
        <v>1.1323389509581197E-4</v>
      </c>
      <c r="L18" s="442">
        <v>1.3380435597941968E-3</v>
      </c>
      <c r="M18" s="442">
        <v>1.7105022613975453E-3</v>
      </c>
      <c r="N18" s="442">
        <v>2.7870560986424669E-4</v>
      </c>
      <c r="O18" s="442">
        <v>3.6180267655362344E-4</v>
      </c>
      <c r="P18" s="442">
        <v>1.0103184825419751</v>
      </c>
      <c r="Q18" s="442">
        <v>5.4058805943197966E-3</v>
      </c>
      <c r="R18" s="442">
        <v>4.8863839383869222E-3</v>
      </c>
      <c r="S18" s="442">
        <v>6.3458475515845983E-3</v>
      </c>
      <c r="T18" s="442">
        <v>3.2002129469873805E-3</v>
      </c>
      <c r="U18" s="442">
        <v>4.4670922616242672E-3</v>
      </c>
      <c r="V18" s="442">
        <v>4.0665137908172813E-3</v>
      </c>
      <c r="W18" s="442">
        <v>1.6655723245281747E-3</v>
      </c>
      <c r="X18" s="442">
        <v>2.1015104245205906E-3</v>
      </c>
      <c r="Y18" s="442">
        <v>1.4267136087207023E-2</v>
      </c>
      <c r="Z18" s="442">
        <v>4.4861240248545022E-4</v>
      </c>
      <c r="AA18" s="442">
        <v>6.8587658444009883E-4</v>
      </c>
      <c r="AB18" s="442">
        <v>1.569776950602412E-4</v>
      </c>
      <c r="AC18" s="442">
        <v>5.3964306950691706E-4</v>
      </c>
      <c r="AD18" s="442">
        <v>1.229121297447938E-4</v>
      </c>
      <c r="AE18" s="442">
        <v>1.9836120578946661E-4</v>
      </c>
      <c r="AF18" s="442">
        <v>3.651477920877055E-4</v>
      </c>
      <c r="AG18" s="442">
        <v>2.0536390829395843E-4</v>
      </c>
      <c r="AH18" s="442">
        <v>8.2130449376828377E-4</v>
      </c>
      <c r="AI18" s="442">
        <v>1.7979411361130197E-4</v>
      </c>
      <c r="AJ18" s="442">
        <v>2.2029188324824259E-4</v>
      </c>
      <c r="AK18" s="442">
        <v>4.7737353698428246E-4</v>
      </c>
      <c r="AL18" s="442">
        <v>3.7887251491716917E-4</v>
      </c>
      <c r="AM18" s="442">
        <v>5.2024789088241314E-4</v>
      </c>
      <c r="AN18" s="442">
        <v>7.2904301630766514E-4</v>
      </c>
      <c r="AO18" s="442">
        <v>9.1873987256165803E-4</v>
      </c>
      <c r="AP18" s="317">
        <f t="shared" si="0"/>
        <v>1.0755647745206969</v>
      </c>
    </row>
    <row r="19" spans="1:42" ht="12.5" x14ac:dyDescent="0.2">
      <c r="A19" s="280" t="s">
        <v>460</v>
      </c>
      <c r="B19" s="284" t="s">
        <v>269</v>
      </c>
      <c r="C19" s="442">
        <v>1.4028954395810068E-5</v>
      </c>
      <c r="D19" s="442">
        <v>1.3621162097381284E-5</v>
      </c>
      <c r="E19" s="442">
        <v>1.1377799181302703E-5</v>
      </c>
      <c r="F19" s="442">
        <v>1.9541849378581494E-4</v>
      </c>
      <c r="G19" s="442">
        <v>1.7106020731195638E-5</v>
      </c>
      <c r="H19" s="442">
        <v>1.9729988173449139E-5</v>
      </c>
      <c r="I19" s="442">
        <v>4.091872310590718E-5</v>
      </c>
      <c r="J19" s="442">
        <v>2.6834667019569641E-5</v>
      </c>
      <c r="K19" s="442">
        <v>4.8354796296750414E-6</v>
      </c>
      <c r="L19" s="442">
        <v>4.219685422555701E-5</v>
      </c>
      <c r="M19" s="442">
        <v>1.5682758953814815E-4</v>
      </c>
      <c r="N19" s="442">
        <v>2.0968103559030214E-5</v>
      </c>
      <c r="O19" s="442">
        <v>1.212145797674007E-5</v>
      </c>
      <c r="P19" s="442">
        <v>7.9940903153168596E-5</v>
      </c>
      <c r="Q19" s="442">
        <v>1.0091528246043131</v>
      </c>
      <c r="R19" s="442">
        <v>2.3237124093712898E-3</v>
      </c>
      <c r="S19" s="442">
        <v>9.8440675019976966E-4</v>
      </c>
      <c r="T19" s="442">
        <v>1.7063152125049139E-4</v>
      </c>
      <c r="U19" s="442">
        <v>8.6926248450273674E-4</v>
      </c>
      <c r="V19" s="442">
        <v>1.6384231065105149E-4</v>
      </c>
      <c r="W19" s="442">
        <v>5.0406024794592678E-4</v>
      </c>
      <c r="X19" s="442">
        <v>5.6324902796128766E-5</v>
      </c>
      <c r="Y19" s="442">
        <v>4.3324658522041258E-4</v>
      </c>
      <c r="Z19" s="442">
        <v>3.9601550802139653E-5</v>
      </c>
      <c r="AA19" s="442">
        <v>7.3459505465949784E-4</v>
      </c>
      <c r="AB19" s="442">
        <v>4.0637866328202437E-5</v>
      </c>
      <c r="AC19" s="442">
        <v>4.5050597816046751E-5</v>
      </c>
      <c r="AD19" s="442">
        <v>5.6549486576506277E-5</v>
      </c>
      <c r="AE19" s="442">
        <v>1.9822488767904663E-5</v>
      </c>
      <c r="AF19" s="442">
        <v>4.1531334218647494E-5</v>
      </c>
      <c r="AG19" s="442">
        <v>7.8874131976546327E-5</v>
      </c>
      <c r="AH19" s="442">
        <v>7.2776960100676908E-5</v>
      </c>
      <c r="AI19" s="442">
        <v>4.4734284563799589E-5</v>
      </c>
      <c r="AJ19" s="442">
        <v>4.1675051764421671E-5</v>
      </c>
      <c r="AK19" s="442">
        <v>4.2631432329579409E-5</v>
      </c>
      <c r="AL19" s="442">
        <v>7.0854930007504082E-4</v>
      </c>
      <c r="AM19" s="442">
        <v>2.8762359947286465E-5</v>
      </c>
      <c r="AN19" s="442">
        <v>9.292364325947389E-5</v>
      </c>
      <c r="AO19" s="442">
        <v>4.1323254906384768E-5</v>
      </c>
      <c r="AP19" s="317">
        <f t="shared" si="0"/>
        <v>1.0174029535560101</v>
      </c>
    </row>
    <row r="20" spans="1:42" ht="12.5" x14ac:dyDescent="0.2">
      <c r="A20" s="280" t="s">
        <v>461</v>
      </c>
      <c r="B20" s="284" t="s">
        <v>270</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7">
        <f t="shared" si="0"/>
        <v>1</v>
      </c>
    </row>
    <row r="21" spans="1:42" ht="12.5" x14ac:dyDescent="0.2">
      <c r="A21" s="280" t="s">
        <v>462</v>
      </c>
      <c r="B21" s="284" t="s">
        <v>271</v>
      </c>
      <c r="C21" s="442">
        <v>7.1411333773063149E-4</v>
      </c>
      <c r="D21" s="442">
        <v>4.7533958888328401E-4</v>
      </c>
      <c r="E21" s="442">
        <v>3.1940512161308514E-4</v>
      </c>
      <c r="F21" s="442">
        <v>5.5035521761735175E-4</v>
      </c>
      <c r="G21" s="442">
        <v>3.4445397583600422E-4</v>
      </c>
      <c r="H21" s="442">
        <v>3.7277637266709999E-4</v>
      </c>
      <c r="I21" s="442">
        <v>3.0072339649106147E-4</v>
      </c>
      <c r="J21" s="442">
        <v>3.4423141925605963E-4</v>
      </c>
      <c r="K21" s="442">
        <v>5.3463151961665927E-5</v>
      </c>
      <c r="L21" s="442">
        <v>2.7597597773269708E-4</v>
      </c>
      <c r="M21" s="442">
        <v>5.0256449447635997E-4</v>
      </c>
      <c r="N21" s="442">
        <v>1.6301407956265657E-4</v>
      </c>
      <c r="O21" s="442">
        <v>1.8953913340653432E-4</v>
      </c>
      <c r="P21" s="442">
        <v>2.8698800110123164E-4</v>
      </c>
      <c r="Q21" s="442">
        <v>3.4222499644764792E-3</v>
      </c>
      <c r="R21" s="442">
        <v>6.7398805110358223E-3</v>
      </c>
      <c r="S21" s="442">
        <v>1.097752769007474</v>
      </c>
      <c r="T21" s="442">
        <v>5.5531145531596588E-4</v>
      </c>
      <c r="U21" s="442">
        <v>1.574129558205885E-3</v>
      </c>
      <c r="V21" s="442">
        <v>1.7747727238899876E-3</v>
      </c>
      <c r="W21" s="442">
        <v>7.3523938678472811E-4</v>
      </c>
      <c r="X21" s="442">
        <v>6.50371252690804E-4</v>
      </c>
      <c r="Y21" s="442">
        <v>8.9223497138134938E-4</v>
      </c>
      <c r="Z21" s="442">
        <v>3.7456890947209576E-4</v>
      </c>
      <c r="AA21" s="442">
        <v>1.0394049064073321E-3</v>
      </c>
      <c r="AB21" s="442">
        <v>8.8190508763015779E-4</v>
      </c>
      <c r="AC21" s="442">
        <v>1.9906607527985024E-3</v>
      </c>
      <c r="AD21" s="442">
        <v>1.0545159615936762E-3</v>
      </c>
      <c r="AE21" s="442">
        <v>2.4870289827186174E-4</v>
      </c>
      <c r="AF21" s="442">
        <v>6.7318909179498419E-4</v>
      </c>
      <c r="AG21" s="442">
        <v>1.1971619618320894E-3</v>
      </c>
      <c r="AH21" s="442">
        <v>4.3813890894005784E-3</v>
      </c>
      <c r="AI21" s="442">
        <v>9.0851293979901215E-4</v>
      </c>
      <c r="AJ21" s="442">
        <v>1.6179789844503575E-2</v>
      </c>
      <c r="AK21" s="442">
        <v>1.0560838335526292E-3</v>
      </c>
      <c r="AL21" s="442">
        <v>7.3222801796497131E-3</v>
      </c>
      <c r="AM21" s="442">
        <v>1.3831480083152867E-3</v>
      </c>
      <c r="AN21" s="442">
        <v>9.3456707677528894E-2</v>
      </c>
      <c r="AO21" s="442">
        <v>7.6716942143726652E-3</v>
      </c>
      <c r="AP21" s="317">
        <f t="shared" si="0"/>
        <v>1.2511379232421413</v>
      </c>
    </row>
    <row r="22" spans="1:42" ht="12.5" x14ac:dyDescent="0.2">
      <c r="A22" s="280" t="s">
        <v>463</v>
      </c>
      <c r="B22" s="284" t="s">
        <v>281</v>
      </c>
      <c r="C22" s="442">
        <v>3.0822445172907493E-5</v>
      </c>
      <c r="D22" s="442">
        <v>3.943101682158042E-5</v>
      </c>
      <c r="E22" s="442">
        <v>4.1688072992853242E-5</v>
      </c>
      <c r="F22" s="442">
        <v>6.9035895858268311E-5</v>
      </c>
      <c r="G22" s="442">
        <v>3.5006383932017021E-5</v>
      </c>
      <c r="H22" s="442">
        <v>3.9566074058877731E-5</v>
      </c>
      <c r="I22" s="442">
        <v>3.1188322286392838E-5</v>
      </c>
      <c r="J22" s="442">
        <v>4.361595005689292E-5</v>
      </c>
      <c r="K22" s="442">
        <v>6.3272788770787706E-6</v>
      </c>
      <c r="L22" s="442">
        <v>3.4848997087378377E-5</v>
      </c>
      <c r="M22" s="442">
        <v>5.9301801671905685E-5</v>
      </c>
      <c r="N22" s="442">
        <v>1.9788916181226792E-5</v>
      </c>
      <c r="O22" s="442">
        <v>3.0356468488057405E-5</v>
      </c>
      <c r="P22" s="442">
        <v>1.913529769971477E-4</v>
      </c>
      <c r="Q22" s="442">
        <v>6.9111714109484652E-4</v>
      </c>
      <c r="R22" s="442">
        <v>8.1314602918225248E-4</v>
      </c>
      <c r="S22" s="442">
        <v>8.6643686426088849E-3</v>
      </c>
      <c r="T22" s="442">
        <v>1.0160701619205625</v>
      </c>
      <c r="U22" s="442">
        <v>9.1939761105373809E-3</v>
      </c>
      <c r="V22" s="442">
        <v>1.7944748771321333E-2</v>
      </c>
      <c r="W22" s="442">
        <v>9.5003133108552493E-4</v>
      </c>
      <c r="X22" s="442">
        <v>5.0781235037864348E-4</v>
      </c>
      <c r="Y22" s="442">
        <v>1.7850051827035391E-4</v>
      </c>
      <c r="Z22" s="442">
        <v>5.6320707974137868E-5</v>
      </c>
      <c r="AA22" s="442">
        <v>1.3259020439665648E-4</v>
      </c>
      <c r="AB22" s="442">
        <v>8.2211602112930061E-5</v>
      </c>
      <c r="AC22" s="442">
        <v>9.9978489249929602E-5</v>
      </c>
      <c r="AD22" s="442">
        <v>1.2278416172941756E-4</v>
      </c>
      <c r="AE22" s="442">
        <v>3.2483305290073543E-5</v>
      </c>
      <c r="AF22" s="442">
        <v>7.4928506620373608E-5</v>
      </c>
      <c r="AG22" s="442">
        <v>1.9858051049526855E-4</v>
      </c>
      <c r="AH22" s="442">
        <v>2.6633887380639136E-4</v>
      </c>
      <c r="AI22" s="442">
        <v>1.9086257028579518E-4</v>
      </c>
      <c r="AJ22" s="442">
        <v>1.7658653303459344E-4</v>
      </c>
      <c r="AK22" s="442">
        <v>1.0753078576972848E-4</v>
      </c>
      <c r="AL22" s="442">
        <v>1.1774042173283642E-3</v>
      </c>
      <c r="AM22" s="442">
        <v>5.9719480106136781E-5</v>
      </c>
      <c r="AN22" s="442">
        <v>5.0304628585939315E-3</v>
      </c>
      <c r="AO22" s="442">
        <v>6.2316033476648232E-4</v>
      </c>
      <c r="AP22" s="317">
        <f t="shared" si="0"/>
        <v>1.063494976222318</v>
      </c>
    </row>
    <row r="23" spans="1:42" ht="12.5" x14ac:dyDescent="0.2">
      <c r="A23" s="280" t="s">
        <v>464</v>
      </c>
      <c r="B23" s="282" t="s">
        <v>35</v>
      </c>
      <c r="C23" s="442">
        <v>2.178429091718127E-4</v>
      </c>
      <c r="D23" s="442">
        <v>2.1544979198010592E-4</v>
      </c>
      <c r="E23" s="442">
        <v>1.8357822240989499E-3</v>
      </c>
      <c r="F23" s="442">
        <v>7.481803899950305E-4</v>
      </c>
      <c r="G23" s="442">
        <v>2.7826545238480765E-4</v>
      </c>
      <c r="H23" s="442">
        <v>2.9155031055228204E-4</v>
      </c>
      <c r="I23" s="442">
        <v>2.8482007795228121E-4</v>
      </c>
      <c r="J23" s="442">
        <v>3.6374329238991895E-4</v>
      </c>
      <c r="K23" s="442">
        <v>5.5357825338865623E-5</v>
      </c>
      <c r="L23" s="442">
        <v>3.2565063123768325E-4</v>
      </c>
      <c r="M23" s="442">
        <v>5.1808920505883808E-4</v>
      </c>
      <c r="N23" s="442">
        <v>1.8816065691524205E-4</v>
      </c>
      <c r="O23" s="442">
        <v>1.8941849023553192E-4</v>
      </c>
      <c r="P23" s="442">
        <v>1.0645140075288876E-3</v>
      </c>
      <c r="Q23" s="442">
        <v>2.3434665847001102E-2</v>
      </c>
      <c r="R23" s="442">
        <v>2.2615547134537839E-2</v>
      </c>
      <c r="S23" s="442">
        <v>2.1002657367493117E-2</v>
      </c>
      <c r="T23" s="442">
        <v>2.0500632847341004E-2</v>
      </c>
      <c r="U23" s="442">
        <v>1.1118892469128856</v>
      </c>
      <c r="V23" s="442">
        <v>1.8853806301287107E-2</v>
      </c>
      <c r="W23" s="442">
        <v>3.1997491885283197E-2</v>
      </c>
      <c r="X23" s="442">
        <v>1.7807272709755692E-3</v>
      </c>
      <c r="Y23" s="442">
        <v>8.6050337175468828E-3</v>
      </c>
      <c r="Z23" s="442">
        <v>6.0711606117811595E-4</v>
      </c>
      <c r="AA23" s="442">
        <v>1.4799640049233214E-3</v>
      </c>
      <c r="AB23" s="442">
        <v>5.3116508970345105E-4</v>
      </c>
      <c r="AC23" s="442">
        <v>8.631596503682489E-4</v>
      </c>
      <c r="AD23" s="442">
        <v>8.2654015038043213E-4</v>
      </c>
      <c r="AE23" s="442">
        <v>3.1973406865626932E-4</v>
      </c>
      <c r="AF23" s="442">
        <v>7.4003554739983455E-4</v>
      </c>
      <c r="AG23" s="442">
        <v>1.2210781268181968E-3</v>
      </c>
      <c r="AH23" s="442">
        <v>2.5275570785242311E-3</v>
      </c>
      <c r="AI23" s="442">
        <v>1.0439975232848079E-3</v>
      </c>
      <c r="AJ23" s="442">
        <v>7.6480330181613121E-4</v>
      </c>
      <c r="AK23" s="442">
        <v>6.273601518036277E-4</v>
      </c>
      <c r="AL23" s="442">
        <v>1.0192688657726236E-2</v>
      </c>
      <c r="AM23" s="442">
        <v>5.2394572045931747E-4</v>
      </c>
      <c r="AN23" s="442">
        <v>2.0149578208565511E-3</v>
      </c>
      <c r="AO23" s="442">
        <v>1.7560768623979452E-3</v>
      </c>
      <c r="AP23" s="317">
        <f t="shared" si="0"/>
        <v>1.2915407375030905</v>
      </c>
    </row>
    <row r="24" spans="1:42" ht="12.5" x14ac:dyDescent="0.2">
      <c r="A24" s="280" t="s">
        <v>465</v>
      </c>
      <c r="B24" s="282" t="s">
        <v>466</v>
      </c>
      <c r="C24" s="442">
        <v>1.2487361208227717E-5</v>
      </c>
      <c r="D24" s="442">
        <v>1.1058862971953552E-5</v>
      </c>
      <c r="E24" s="442">
        <v>1.4350792301440974E-5</v>
      </c>
      <c r="F24" s="442">
        <v>2.6318599304050885E-5</v>
      </c>
      <c r="G24" s="442">
        <v>1.9627593585312922E-5</v>
      </c>
      <c r="H24" s="442">
        <v>1.6117796560445112E-5</v>
      </c>
      <c r="I24" s="442">
        <v>1.5355563015622704E-5</v>
      </c>
      <c r="J24" s="442">
        <v>2.5419634780720597E-5</v>
      </c>
      <c r="K24" s="442">
        <v>3.1763213557639602E-6</v>
      </c>
      <c r="L24" s="442">
        <v>2.0720062165683237E-5</v>
      </c>
      <c r="M24" s="442">
        <v>2.335519385583834E-5</v>
      </c>
      <c r="N24" s="442">
        <v>1.0619843242024534E-5</v>
      </c>
      <c r="O24" s="442">
        <v>1.0347364994059227E-5</v>
      </c>
      <c r="P24" s="442">
        <v>2.5320398900528099E-5</v>
      </c>
      <c r="Q24" s="442">
        <v>2.1238940341635604E-4</v>
      </c>
      <c r="R24" s="442">
        <v>6.3131816310889533E-5</v>
      </c>
      <c r="S24" s="442">
        <v>1.7819561760918121E-5</v>
      </c>
      <c r="T24" s="442">
        <v>3.1238363055582872E-5</v>
      </c>
      <c r="U24" s="442">
        <v>2.8241243925652354E-5</v>
      </c>
      <c r="V24" s="442">
        <v>1.0065677450253645</v>
      </c>
      <c r="W24" s="442">
        <v>1.6448079626776037E-3</v>
      </c>
      <c r="X24" s="442">
        <v>3.1400952653323236E-5</v>
      </c>
      <c r="Y24" s="442">
        <v>4.5968939790533802E-4</v>
      </c>
      <c r="Z24" s="442">
        <v>3.2818996960282507E-5</v>
      </c>
      <c r="AA24" s="442">
        <v>6.0475787624403075E-5</v>
      </c>
      <c r="AB24" s="442">
        <v>2.5665986432055738E-5</v>
      </c>
      <c r="AC24" s="442">
        <v>1.0430049915310461E-4</v>
      </c>
      <c r="AD24" s="442">
        <v>6.9791974945520389E-5</v>
      </c>
      <c r="AE24" s="442">
        <v>3.3094852308763502E-5</v>
      </c>
      <c r="AF24" s="442">
        <v>6.3953569372247323E-5</v>
      </c>
      <c r="AG24" s="442">
        <v>1.0018723675550506E-4</v>
      </c>
      <c r="AH24" s="442">
        <v>4.484690067630966E-4</v>
      </c>
      <c r="AI24" s="442">
        <v>5.4971428240349837E-5</v>
      </c>
      <c r="AJ24" s="442">
        <v>2.3255619537644436E-5</v>
      </c>
      <c r="AK24" s="442">
        <v>3.0583644664482612E-5</v>
      </c>
      <c r="AL24" s="442">
        <v>4.3388622858289922E-4</v>
      </c>
      <c r="AM24" s="442">
        <v>5.0422246788618261E-5</v>
      </c>
      <c r="AN24" s="442">
        <v>1.5025616433055321E-5</v>
      </c>
      <c r="AO24" s="442">
        <v>1.0319954390988645E-4</v>
      </c>
      <c r="AP24" s="317">
        <f t="shared" si="0"/>
        <v>1.0108376418098739</v>
      </c>
    </row>
    <row r="25" spans="1:42" ht="12.5" x14ac:dyDescent="0.2">
      <c r="A25" s="280" t="s">
        <v>467</v>
      </c>
      <c r="B25" s="282" t="s">
        <v>192</v>
      </c>
      <c r="C25" s="442">
        <v>5.9104077897938014E-5</v>
      </c>
      <c r="D25" s="442">
        <v>6.002177694378478E-5</v>
      </c>
      <c r="E25" s="442">
        <v>3.3717597262815195E-3</v>
      </c>
      <c r="F25" s="442">
        <v>1.4244071981732432E-4</v>
      </c>
      <c r="G25" s="442">
        <v>1.3667624023061542E-4</v>
      </c>
      <c r="H25" s="442">
        <v>7.7144996244559835E-5</v>
      </c>
      <c r="I25" s="442">
        <v>6.5302340764510894E-5</v>
      </c>
      <c r="J25" s="442">
        <v>9.9436141212863642E-5</v>
      </c>
      <c r="K25" s="442">
        <v>1.9232104033779751E-5</v>
      </c>
      <c r="L25" s="442">
        <v>8.2735969610241218E-5</v>
      </c>
      <c r="M25" s="442">
        <v>1.2920532729374221E-4</v>
      </c>
      <c r="N25" s="442">
        <v>4.3846604841389362E-5</v>
      </c>
      <c r="O25" s="442">
        <v>4.7936217818820601E-5</v>
      </c>
      <c r="P25" s="442">
        <v>6.9880133496602582E-5</v>
      </c>
      <c r="Q25" s="442">
        <v>8.5299427665414608E-5</v>
      </c>
      <c r="R25" s="442">
        <v>1.0701433210281015E-4</v>
      </c>
      <c r="S25" s="442">
        <v>7.5452734390855645E-5</v>
      </c>
      <c r="T25" s="442">
        <v>9.761136298697423E-5</v>
      </c>
      <c r="U25" s="442">
        <v>9.2348033014114301E-5</v>
      </c>
      <c r="V25" s="442">
        <v>8.1371867139274059E-5</v>
      </c>
      <c r="W25" s="442">
        <v>1.0309966399330466</v>
      </c>
      <c r="X25" s="442">
        <v>1.1869552143205833E-4</v>
      </c>
      <c r="Y25" s="442">
        <v>1.9086426584273274E-4</v>
      </c>
      <c r="Z25" s="442">
        <v>1.4055512828653992E-4</v>
      </c>
      <c r="AA25" s="442">
        <v>2.9294706875134354E-4</v>
      </c>
      <c r="AB25" s="442">
        <v>1.4948465222195165E-4</v>
      </c>
      <c r="AC25" s="442">
        <v>1.7578843734763363E-4</v>
      </c>
      <c r="AD25" s="442">
        <v>2.361554388472757E-4</v>
      </c>
      <c r="AE25" s="442">
        <v>6.6872250177624771E-5</v>
      </c>
      <c r="AF25" s="442">
        <v>7.5492497555457649E-4</v>
      </c>
      <c r="AG25" s="442">
        <v>3.1919525698935686E-4</v>
      </c>
      <c r="AH25" s="442">
        <v>5.5147421655833706E-4</v>
      </c>
      <c r="AI25" s="442">
        <v>1.5905607165586294E-4</v>
      </c>
      <c r="AJ25" s="442">
        <v>1.0316017459699948E-4</v>
      </c>
      <c r="AK25" s="442">
        <v>1.7322623523239624E-4</v>
      </c>
      <c r="AL25" s="442">
        <v>2.9882262953291991E-3</v>
      </c>
      <c r="AM25" s="442">
        <v>1.02514876012206E-4</v>
      </c>
      <c r="AN25" s="442">
        <v>6.1895595831470225E-5</v>
      </c>
      <c r="AO25" s="442">
        <v>2.0854256817443519E-4</v>
      </c>
      <c r="AP25" s="317">
        <f t="shared" si="0"/>
        <v>1.042525496527501</v>
      </c>
    </row>
    <row r="26" spans="1:42" ht="12.5" x14ac:dyDescent="0.2">
      <c r="A26" s="280" t="s">
        <v>468</v>
      </c>
      <c r="B26" s="282" t="s">
        <v>50</v>
      </c>
      <c r="C26" s="442">
        <v>6.7012614103363762E-4</v>
      </c>
      <c r="D26" s="442">
        <v>2.4983044231615716E-3</v>
      </c>
      <c r="E26" s="442">
        <v>2.4456429316468244E-3</v>
      </c>
      <c r="F26" s="442">
        <v>2.054718667852166E-3</v>
      </c>
      <c r="G26" s="442">
        <v>2.8783681489789894E-3</v>
      </c>
      <c r="H26" s="442">
        <v>5.0463719867798002E-3</v>
      </c>
      <c r="I26" s="442">
        <v>5.1383423968623344E-3</v>
      </c>
      <c r="J26" s="442">
        <v>1.3659854789961105E-3</v>
      </c>
      <c r="K26" s="442">
        <v>4.6549018942762895E-4</v>
      </c>
      <c r="L26" s="442">
        <v>8.946168469033338E-4</v>
      </c>
      <c r="M26" s="442">
        <v>3.3991803656918855E-3</v>
      </c>
      <c r="N26" s="442">
        <v>3.1648177429729556E-3</v>
      </c>
      <c r="O26" s="442">
        <v>9.7677498312838049E-3</v>
      </c>
      <c r="P26" s="442">
        <v>1.4757105510482846E-3</v>
      </c>
      <c r="Q26" s="442">
        <v>8.8973034571194055E-4</v>
      </c>
      <c r="R26" s="442">
        <v>1.306433535536773E-3</v>
      </c>
      <c r="S26" s="442">
        <v>2.5818323155991189E-3</v>
      </c>
      <c r="T26" s="442">
        <v>1.9086043659134392E-3</v>
      </c>
      <c r="U26" s="442">
        <v>1.6901178837307644E-3</v>
      </c>
      <c r="V26" s="442">
        <v>2.510044341884675E-3</v>
      </c>
      <c r="W26" s="442">
        <v>7.8726023779185361E-4</v>
      </c>
      <c r="X26" s="442">
        <v>1.0192390117336485</v>
      </c>
      <c r="Y26" s="442">
        <v>1.4533372422514596E-3</v>
      </c>
      <c r="Z26" s="442">
        <v>3.4921313719995855E-3</v>
      </c>
      <c r="AA26" s="442">
        <v>1.942644964572872E-3</v>
      </c>
      <c r="AB26" s="442">
        <v>1.8707789438639328E-3</v>
      </c>
      <c r="AC26" s="442">
        <v>2.2806693528505343E-3</v>
      </c>
      <c r="AD26" s="442">
        <v>5.3359483413289504E-3</v>
      </c>
      <c r="AE26" s="442">
        <v>5.1167403308914898E-4</v>
      </c>
      <c r="AF26" s="442">
        <v>1.2924368801501092E-3</v>
      </c>
      <c r="AG26" s="442">
        <v>4.7452285386593912E-3</v>
      </c>
      <c r="AH26" s="442">
        <v>2.9756092273412441E-3</v>
      </c>
      <c r="AI26" s="442">
        <v>5.8174450164531887E-3</v>
      </c>
      <c r="AJ26" s="442">
        <v>1.2821759242161541E-3</v>
      </c>
      <c r="AK26" s="442">
        <v>1.4555779262132066E-2</v>
      </c>
      <c r="AL26" s="442">
        <v>2.5464150944067595E-3</v>
      </c>
      <c r="AM26" s="442">
        <v>2.5993842340466568E-3</v>
      </c>
      <c r="AN26" s="442">
        <v>1.1830962843054458E-2</v>
      </c>
      <c r="AO26" s="442">
        <v>1.1098308690888466E-2</v>
      </c>
      <c r="AP26" s="317">
        <f t="shared" si="0"/>
        <v>1.1367110817328725</v>
      </c>
    </row>
    <row r="27" spans="1:42" ht="12.5" x14ac:dyDescent="0.2">
      <c r="A27" s="280" t="s">
        <v>469</v>
      </c>
      <c r="B27" s="282" t="s">
        <v>36</v>
      </c>
      <c r="C27" s="442">
        <v>3.4835910862229171E-3</v>
      </c>
      <c r="D27" s="442">
        <v>3.6871863678192068E-3</v>
      </c>
      <c r="E27" s="442">
        <v>1.4287588245029325E-3</v>
      </c>
      <c r="F27" s="442">
        <v>5.6921275806300995E-3</v>
      </c>
      <c r="G27" s="442">
        <v>1.3030601139510565E-3</v>
      </c>
      <c r="H27" s="442">
        <v>3.4396384997400433E-3</v>
      </c>
      <c r="I27" s="442">
        <v>6.27966178568941E-3</v>
      </c>
      <c r="J27" s="442">
        <v>4.2397481148555051E-3</v>
      </c>
      <c r="K27" s="442">
        <v>6.5339605793369451E-4</v>
      </c>
      <c r="L27" s="442">
        <v>4.0272979345022135E-3</v>
      </c>
      <c r="M27" s="442">
        <v>7.3962212345138056E-3</v>
      </c>
      <c r="N27" s="442">
        <v>6.4134340640245573E-3</v>
      </c>
      <c r="O27" s="442">
        <v>4.2524205204091635E-3</v>
      </c>
      <c r="P27" s="442">
        <v>5.2799028887358058E-3</v>
      </c>
      <c r="Q27" s="442">
        <v>2.7283507576886866E-3</v>
      </c>
      <c r="R27" s="442">
        <v>2.5001492056947322E-3</v>
      </c>
      <c r="S27" s="442">
        <v>2.1552492656035324E-3</v>
      </c>
      <c r="T27" s="442">
        <v>4.3936739283968211E-3</v>
      </c>
      <c r="U27" s="442">
        <v>2.7313031021226103E-3</v>
      </c>
      <c r="V27" s="442">
        <v>2.2222666051201086E-3</v>
      </c>
      <c r="W27" s="442">
        <v>1.3678240675483542E-3</v>
      </c>
      <c r="X27" s="442">
        <v>2.4794290139661863E-3</v>
      </c>
      <c r="Y27" s="442">
        <v>1.0014246474534947</v>
      </c>
      <c r="Z27" s="442">
        <v>2.0152760990316255E-2</v>
      </c>
      <c r="AA27" s="442">
        <v>3.4690240307080296E-2</v>
      </c>
      <c r="AB27" s="442">
        <v>5.2139679284745393E-3</v>
      </c>
      <c r="AC27" s="442">
        <v>4.2653573218367352E-3</v>
      </c>
      <c r="AD27" s="442">
        <v>3.4928193635691131E-3</v>
      </c>
      <c r="AE27" s="442">
        <v>9.7596925000377616E-3</v>
      </c>
      <c r="AF27" s="442">
        <v>6.1227381121528885E-3</v>
      </c>
      <c r="AG27" s="442">
        <v>4.9376282230085026E-3</v>
      </c>
      <c r="AH27" s="442">
        <v>9.1184832164224704E-3</v>
      </c>
      <c r="AI27" s="442">
        <v>6.7847134748388986E-3</v>
      </c>
      <c r="AJ27" s="442">
        <v>3.1552457856455734E-3</v>
      </c>
      <c r="AK27" s="442">
        <v>2.6689886037671714E-3</v>
      </c>
      <c r="AL27" s="442">
        <v>1.878676066354807E-3</v>
      </c>
      <c r="AM27" s="442">
        <v>3.9571517778339508E-3</v>
      </c>
      <c r="AN27" s="442">
        <v>1.1912089731999991E-3</v>
      </c>
      <c r="AO27" s="442">
        <v>2.797379398110159E-3</v>
      </c>
      <c r="AP27" s="317">
        <f t="shared" si="0"/>
        <v>1.1969690111177052</v>
      </c>
    </row>
    <row r="28" spans="1:42" ht="12.5" x14ac:dyDescent="0.2">
      <c r="A28" s="280" t="s">
        <v>470</v>
      </c>
      <c r="B28" s="282" t="s">
        <v>193</v>
      </c>
      <c r="C28" s="442">
        <v>1.2755602436828583E-2</v>
      </c>
      <c r="D28" s="442">
        <v>1.0005898588882173E-2</v>
      </c>
      <c r="E28" s="442">
        <v>9.7419481252115202E-3</v>
      </c>
      <c r="F28" s="442">
        <v>5.537909062523462E-2</v>
      </c>
      <c r="G28" s="442">
        <v>1.7696412702792447E-2</v>
      </c>
      <c r="H28" s="442">
        <v>3.5260716812094695E-2</v>
      </c>
      <c r="I28" s="442">
        <v>6.3574840462064741E-2</v>
      </c>
      <c r="J28" s="442">
        <v>3.4418319928039148E-2</v>
      </c>
      <c r="K28" s="442">
        <v>9.1819349035353465E-3</v>
      </c>
      <c r="L28" s="442">
        <v>3.8743218161429484E-2</v>
      </c>
      <c r="M28" s="442">
        <v>6.5529052009658806E-2</v>
      </c>
      <c r="N28" s="442">
        <v>6.1459334618633017E-2</v>
      </c>
      <c r="O28" s="442">
        <v>4.2311645607218548E-2</v>
      </c>
      <c r="P28" s="442">
        <v>3.3448284851052397E-2</v>
      </c>
      <c r="Q28" s="442">
        <v>2.006062998646695E-2</v>
      </c>
      <c r="R28" s="442">
        <v>1.5885835322829448E-2</v>
      </c>
      <c r="S28" s="442">
        <v>1.4749494922340865E-2</v>
      </c>
      <c r="T28" s="442">
        <v>3.4062404004895852E-2</v>
      </c>
      <c r="U28" s="442">
        <v>1.4723566500997883E-2</v>
      </c>
      <c r="V28" s="442">
        <v>8.7761978717253632E-3</v>
      </c>
      <c r="W28" s="442">
        <v>1.7050825081318773E-2</v>
      </c>
      <c r="X28" s="442">
        <v>2.1815977660598361E-2</v>
      </c>
      <c r="Y28" s="442">
        <v>7.279383313368539E-3</v>
      </c>
      <c r="Z28" s="442">
        <v>1.0868973007340641</v>
      </c>
      <c r="AA28" s="442">
        <v>5.4169856335630061E-2</v>
      </c>
      <c r="AB28" s="442">
        <v>8.5315875400059124E-2</v>
      </c>
      <c r="AC28" s="442">
        <v>2.7299436991769691E-2</v>
      </c>
      <c r="AD28" s="442">
        <v>7.742305821104134E-3</v>
      </c>
      <c r="AE28" s="442">
        <v>5.3339594655637318E-3</v>
      </c>
      <c r="AF28" s="442">
        <v>1.6346059876123923E-2</v>
      </c>
      <c r="AG28" s="442">
        <v>1.1517035297266432E-2</v>
      </c>
      <c r="AH28" s="442">
        <v>1.6578650374472339E-2</v>
      </c>
      <c r="AI28" s="442">
        <v>2.3522752203660735E-2</v>
      </c>
      <c r="AJ28" s="442">
        <v>1.4247922354950196E-2</v>
      </c>
      <c r="AK28" s="442">
        <v>7.3991773682176515E-3</v>
      </c>
      <c r="AL28" s="442">
        <v>7.7881399781294589E-3</v>
      </c>
      <c r="AM28" s="442">
        <v>4.2176501304694462E-2</v>
      </c>
      <c r="AN28" s="442">
        <v>7.8470456185303853E-3</v>
      </c>
      <c r="AO28" s="442">
        <v>1.1069697727288658E-2</v>
      </c>
      <c r="AP28" s="317">
        <f t="shared" si="0"/>
        <v>2.0580926336214542</v>
      </c>
    </row>
    <row r="29" spans="1:42" ht="12.5" x14ac:dyDescent="0.2">
      <c r="A29" s="280" t="s">
        <v>471</v>
      </c>
      <c r="B29" s="282" t="s">
        <v>286</v>
      </c>
      <c r="C29" s="442">
        <v>9.4015166254145612E-4</v>
      </c>
      <c r="D29" s="442">
        <v>1.5811942442010892E-4</v>
      </c>
      <c r="E29" s="442">
        <v>4.4093889100261054E-4</v>
      </c>
      <c r="F29" s="442">
        <v>3.7861158530547506E-3</v>
      </c>
      <c r="G29" s="442">
        <v>2.4068972012847309E-3</v>
      </c>
      <c r="H29" s="442">
        <v>2.1093271845018151E-3</v>
      </c>
      <c r="I29" s="442">
        <v>3.2735137130801301E-3</v>
      </c>
      <c r="J29" s="442">
        <v>3.00329986167555E-3</v>
      </c>
      <c r="K29" s="442">
        <v>6.4906370779060419E-4</v>
      </c>
      <c r="L29" s="442">
        <v>1.2651651676492822E-3</v>
      </c>
      <c r="M29" s="442">
        <v>1.8082900384574689E-3</v>
      </c>
      <c r="N29" s="442">
        <v>1.5465664433559163E-3</v>
      </c>
      <c r="O29" s="442">
        <v>1.087115664954903E-3</v>
      </c>
      <c r="P29" s="442">
        <v>1.0918524302745052E-3</v>
      </c>
      <c r="Q29" s="442">
        <v>9.7838435775446657E-4</v>
      </c>
      <c r="R29" s="442">
        <v>8.5192532079795137E-4</v>
      </c>
      <c r="S29" s="442">
        <v>1.0256125802625598E-3</v>
      </c>
      <c r="T29" s="442">
        <v>2.230609270923058E-3</v>
      </c>
      <c r="U29" s="442">
        <v>9.9141046876191716E-4</v>
      </c>
      <c r="V29" s="442">
        <v>5.633704015401735E-4</v>
      </c>
      <c r="W29" s="442">
        <v>6.0424323935772241E-4</v>
      </c>
      <c r="X29" s="442">
        <v>1.297421377901525E-3</v>
      </c>
      <c r="Y29" s="442">
        <v>1.1642808251901302E-3</v>
      </c>
      <c r="Z29" s="442">
        <v>1.8055772044607292E-3</v>
      </c>
      <c r="AA29" s="442">
        <v>1.1021765502541014</v>
      </c>
      <c r="AB29" s="442">
        <v>1.0692797151977214E-2</v>
      </c>
      <c r="AC29" s="442">
        <v>2.8889236306560827E-3</v>
      </c>
      <c r="AD29" s="442">
        <v>1.7911482354587504E-3</v>
      </c>
      <c r="AE29" s="442">
        <v>6.2882011338428383E-4</v>
      </c>
      <c r="AF29" s="442">
        <v>2.7455719312055875E-3</v>
      </c>
      <c r="AG29" s="442">
        <v>3.9730865746153022E-3</v>
      </c>
      <c r="AH29" s="442">
        <v>4.9179016076597894E-3</v>
      </c>
      <c r="AI29" s="442">
        <v>1.0762664359685956E-2</v>
      </c>
      <c r="AJ29" s="442">
        <v>5.3731480368878152E-3</v>
      </c>
      <c r="AK29" s="442">
        <v>3.0196794740220685E-3</v>
      </c>
      <c r="AL29" s="442">
        <v>1.1334238296379288E-3</v>
      </c>
      <c r="AM29" s="442">
        <v>9.6687792887742725E-3</v>
      </c>
      <c r="AN29" s="442">
        <v>6.4715949591537389E-4</v>
      </c>
      <c r="AO29" s="442">
        <v>2.6122954003164446E-3</v>
      </c>
      <c r="AP29" s="317">
        <f t="shared" si="0"/>
        <v>1.1954989062749755</v>
      </c>
    </row>
    <row r="30" spans="1:42" ht="12.5" x14ac:dyDescent="0.2">
      <c r="A30" s="280" t="s">
        <v>472</v>
      </c>
      <c r="B30" s="282" t="s">
        <v>282</v>
      </c>
      <c r="C30" s="442">
        <v>6.7924414336953929E-4</v>
      </c>
      <c r="D30" s="442">
        <v>2.4565697795385252E-4</v>
      </c>
      <c r="E30" s="442">
        <v>2.8808116847050933E-4</v>
      </c>
      <c r="F30" s="442">
        <v>2.9917191013312293E-3</v>
      </c>
      <c r="G30" s="442">
        <v>9.7952059798354072E-4</v>
      </c>
      <c r="H30" s="442">
        <v>6.3278398529281027E-4</v>
      </c>
      <c r="I30" s="442">
        <v>1.46538010548265E-3</v>
      </c>
      <c r="J30" s="442">
        <v>2.237344373744394E-3</v>
      </c>
      <c r="K30" s="442">
        <v>1.5264778793788741E-4</v>
      </c>
      <c r="L30" s="442">
        <v>4.6891221462416641E-4</v>
      </c>
      <c r="M30" s="442">
        <v>2.3300961185364322E-3</v>
      </c>
      <c r="N30" s="442">
        <v>7.0067446572396393E-4</v>
      </c>
      <c r="O30" s="442">
        <v>6.0565035904372921E-4</v>
      </c>
      <c r="P30" s="442">
        <v>5.0126183043147253E-4</v>
      </c>
      <c r="Q30" s="442">
        <v>5.5194879931583284E-4</v>
      </c>
      <c r="R30" s="442">
        <v>3.1748325114058822E-4</v>
      </c>
      <c r="S30" s="442">
        <v>7.3067545085736486E-4</v>
      </c>
      <c r="T30" s="442">
        <v>9.9968826034042965E-4</v>
      </c>
      <c r="U30" s="442">
        <v>5.0608326454459288E-4</v>
      </c>
      <c r="V30" s="442">
        <v>4.3631151532542452E-4</v>
      </c>
      <c r="W30" s="442">
        <v>5.2096408568525789E-4</v>
      </c>
      <c r="X30" s="442">
        <v>7.4527476232871966E-4</v>
      </c>
      <c r="Y30" s="442">
        <v>1.9157649771661374E-3</v>
      </c>
      <c r="Z30" s="442">
        <v>7.5254229058517846E-3</v>
      </c>
      <c r="AA30" s="442">
        <v>2.5349585092480924E-3</v>
      </c>
      <c r="AB30" s="442">
        <v>1.0010027533739265</v>
      </c>
      <c r="AC30" s="442">
        <v>1.5676603766750449E-3</v>
      </c>
      <c r="AD30" s="442">
        <v>3.1137350067076755E-3</v>
      </c>
      <c r="AE30" s="442">
        <v>3.2788744469603576E-4</v>
      </c>
      <c r="AF30" s="442">
        <v>4.9723773975269732E-3</v>
      </c>
      <c r="AG30" s="442">
        <v>5.1099154433314536E-3</v>
      </c>
      <c r="AH30" s="442">
        <v>2.1775936382628851E-2</v>
      </c>
      <c r="AI30" s="442">
        <v>4.2804589134451711E-3</v>
      </c>
      <c r="AJ30" s="442">
        <v>3.3306742485032471E-3</v>
      </c>
      <c r="AK30" s="442">
        <v>5.7988174654534234E-4</v>
      </c>
      <c r="AL30" s="442">
        <v>5.8875025374445099E-4</v>
      </c>
      <c r="AM30" s="442">
        <v>1.3573115452761037E-2</v>
      </c>
      <c r="AN30" s="442">
        <v>5.1525800685193503E-4</v>
      </c>
      <c r="AO30" s="442">
        <v>1.3203574721191122E-2</v>
      </c>
      <c r="AP30" s="317">
        <f t="shared" si="0"/>
        <v>1.0918019530590741</v>
      </c>
    </row>
    <row r="31" spans="1:42" ht="12.5" x14ac:dyDescent="0.2">
      <c r="A31" s="280" t="s">
        <v>473</v>
      </c>
      <c r="B31" s="282" t="s">
        <v>385</v>
      </c>
      <c r="C31" s="442">
        <v>3.6504329427340283E-2</v>
      </c>
      <c r="D31" s="442">
        <v>1.4550024894586198E-2</v>
      </c>
      <c r="E31" s="442">
        <v>3.2579308420684079E-2</v>
      </c>
      <c r="F31" s="442">
        <v>1.5096537302314359E-2</v>
      </c>
      <c r="G31" s="442">
        <v>3.9450972849248742E-2</v>
      </c>
      <c r="H31" s="442">
        <v>3.8045491194833712E-2</v>
      </c>
      <c r="I31" s="442">
        <v>4.4204122631545328E-2</v>
      </c>
      <c r="J31" s="442">
        <v>2.0709942107344802E-2</v>
      </c>
      <c r="K31" s="442">
        <v>5.4782068942456925E-3</v>
      </c>
      <c r="L31" s="442">
        <v>2.9935171331220027E-2</v>
      </c>
      <c r="M31" s="442">
        <v>2.0866645160186364E-2</v>
      </c>
      <c r="N31" s="442">
        <v>1.5350629711979554E-2</v>
      </c>
      <c r="O31" s="442">
        <v>2.0743203294002775E-2</v>
      </c>
      <c r="P31" s="442">
        <v>2.4913032650230867E-2</v>
      </c>
      <c r="Q31" s="442">
        <v>2.4437471638495523E-2</v>
      </c>
      <c r="R31" s="442">
        <v>2.2311983036058355E-2</v>
      </c>
      <c r="S31" s="442">
        <v>2.8228162839118585E-2</v>
      </c>
      <c r="T31" s="442">
        <v>2.301496037108262E-2</v>
      </c>
      <c r="U31" s="442">
        <v>2.9563014764615734E-2</v>
      </c>
      <c r="V31" s="442">
        <v>2.317069972450778E-2</v>
      </c>
      <c r="W31" s="442">
        <v>2.1907106326746511E-2</v>
      </c>
      <c r="X31" s="442">
        <v>3.996477602981692E-2</v>
      </c>
      <c r="Y31" s="442">
        <v>3.0858951468397535E-2</v>
      </c>
      <c r="Z31" s="442">
        <v>1.2614648177464724E-2</v>
      </c>
      <c r="AA31" s="442">
        <v>1.3572320993016551E-2</v>
      </c>
      <c r="AB31" s="442">
        <v>1.0255577668270397E-2</v>
      </c>
      <c r="AC31" s="442">
        <v>1.0075553503794439</v>
      </c>
      <c r="AD31" s="442">
        <v>5.2621655459733152E-3</v>
      </c>
      <c r="AE31" s="442">
        <v>1.6745674906404047E-3</v>
      </c>
      <c r="AF31" s="442">
        <v>7.1460201694296616E-3</v>
      </c>
      <c r="AG31" s="442">
        <v>7.3045074497019155E-3</v>
      </c>
      <c r="AH31" s="442">
        <v>7.1976818762805091E-3</v>
      </c>
      <c r="AI31" s="442">
        <v>1.2680138870980183E-2</v>
      </c>
      <c r="AJ31" s="442">
        <v>3.2632714602354118E-2</v>
      </c>
      <c r="AK31" s="442">
        <v>2.2324406580895031E-2</v>
      </c>
      <c r="AL31" s="442">
        <v>1.4499768377267923E-2</v>
      </c>
      <c r="AM31" s="442">
        <v>4.018862910113271E-2</v>
      </c>
      <c r="AN31" s="442">
        <v>9.5006893747528631E-2</v>
      </c>
      <c r="AO31" s="442">
        <v>3.3401565473802214E-2</v>
      </c>
      <c r="AP31" s="317">
        <f t="shared" si="0"/>
        <v>1.8918001350989819</v>
      </c>
    </row>
    <row r="32" spans="1:42" ht="12.5" x14ac:dyDescent="0.2">
      <c r="A32" s="280" t="s">
        <v>474</v>
      </c>
      <c r="B32" s="282" t="s">
        <v>37</v>
      </c>
      <c r="C32" s="442">
        <v>6.8486866940896292E-3</v>
      </c>
      <c r="D32" s="442">
        <v>1.0895605702959495E-2</v>
      </c>
      <c r="E32" s="442">
        <v>1.0828612623694821E-2</v>
      </c>
      <c r="F32" s="442">
        <v>5.452177857961911E-2</v>
      </c>
      <c r="G32" s="442">
        <v>7.6396736403039423E-3</v>
      </c>
      <c r="H32" s="442">
        <v>2.0373829233263138E-2</v>
      </c>
      <c r="I32" s="442">
        <v>1.1116102987789067E-2</v>
      </c>
      <c r="J32" s="442">
        <v>7.9361182733637594E-3</v>
      </c>
      <c r="K32" s="442">
        <v>4.1614148576131554E-3</v>
      </c>
      <c r="L32" s="442">
        <v>4.9803233298663782E-3</v>
      </c>
      <c r="M32" s="442">
        <v>1.3772560634191838E-2</v>
      </c>
      <c r="N32" s="442">
        <v>6.8098814455208843E-3</v>
      </c>
      <c r="O32" s="442">
        <v>9.8243859003665363E-3</v>
      </c>
      <c r="P32" s="442">
        <v>1.3815291314040279E-2</v>
      </c>
      <c r="Q32" s="442">
        <v>8.2910199878466467E-3</v>
      </c>
      <c r="R32" s="442">
        <v>8.3422706116056955E-3</v>
      </c>
      <c r="S32" s="442">
        <v>1.3984996193001949E-2</v>
      </c>
      <c r="T32" s="442">
        <v>7.7851527208402972E-3</v>
      </c>
      <c r="U32" s="442">
        <v>8.3893023129199794E-3</v>
      </c>
      <c r="V32" s="442">
        <v>7.926686204507951E-3</v>
      </c>
      <c r="W32" s="442">
        <v>5.4958388019706239E-3</v>
      </c>
      <c r="X32" s="442">
        <v>1.8165541849782738E-2</v>
      </c>
      <c r="Y32" s="442">
        <v>1.5092728262710969E-2</v>
      </c>
      <c r="Z32" s="442">
        <v>1.8056107364292837E-2</v>
      </c>
      <c r="AA32" s="442">
        <v>2.9426626333776143E-2</v>
      </c>
      <c r="AB32" s="442">
        <v>2.9436360239020479E-2</v>
      </c>
      <c r="AC32" s="442">
        <v>2.1545769330522092E-2</v>
      </c>
      <c r="AD32" s="442">
        <v>1.0509919427473557</v>
      </c>
      <c r="AE32" s="442">
        <v>7.9822340368638112E-2</v>
      </c>
      <c r="AF32" s="442">
        <v>2.1019648950372484E-2</v>
      </c>
      <c r="AG32" s="442">
        <v>1.0902778518445521E-2</v>
      </c>
      <c r="AH32" s="442">
        <v>2.3685364373999807E-2</v>
      </c>
      <c r="AI32" s="442">
        <v>9.7015137496074561E-3</v>
      </c>
      <c r="AJ32" s="442">
        <v>1.0559680513380597E-2</v>
      </c>
      <c r="AK32" s="442">
        <v>3.0418607993555256E-2</v>
      </c>
      <c r="AL32" s="442">
        <v>1.1175956624018307E-2</v>
      </c>
      <c r="AM32" s="442">
        <v>9.7809617237664681E-3</v>
      </c>
      <c r="AN32" s="442">
        <v>4.8295954825320854E-3</v>
      </c>
      <c r="AO32" s="442">
        <v>1.1369442841222042E-2</v>
      </c>
      <c r="AP32" s="317">
        <f t="shared" si="0"/>
        <v>1.6383510564751524</v>
      </c>
    </row>
    <row r="33" spans="1:42" ht="12.5" x14ac:dyDescent="0.2">
      <c r="A33" s="280" t="s">
        <v>475</v>
      </c>
      <c r="B33" s="282" t="s">
        <v>38</v>
      </c>
      <c r="C33" s="442">
        <v>3.8610836545599266E-3</v>
      </c>
      <c r="D33" s="442">
        <v>1.1444475512637554E-3</v>
      </c>
      <c r="E33" s="442">
        <v>2.440620944403078E-3</v>
      </c>
      <c r="F33" s="442">
        <v>1.0473879408492608E-2</v>
      </c>
      <c r="G33" s="442">
        <v>3.2562535619253706E-3</v>
      </c>
      <c r="H33" s="442">
        <v>4.7582630234999654E-3</v>
      </c>
      <c r="I33" s="442">
        <v>3.4688732210815688E-3</v>
      </c>
      <c r="J33" s="442">
        <v>3.183924127445544E-3</v>
      </c>
      <c r="K33" s="442">
        <v>8.8904675615261296E-4</v>
      </c>
      <c r="L33" s="442">
        <v>2.1614337626569271E-3</v>
      </c>
      <c r="M33" s="442">
        <v>4.3613053944476102E-3</v>
      </c>
      <c r="N33" s="442">
        <v>2.4511949784763658E-3</v>
      </c>
      <c r="O33" s="442">
        <v>2.3807555676338115E-3</v>
      </c>
      <c r="P33" s="442">
        <v>4.9165818632454271E-3</v>
      </c>
      <c r="Q33" s="442">
        <v>3.4849865694708895E-3</v>
      </c>
      <c r="R33" s="442">
        <v>3.1202835743838497E-3</v>
      </c>
      <c r="S33" s="442">
        <v>3.6939389537478814E-3</v>
      </c>
      <c r="T33" s="442">
        <v>1.8518181608987488E-3</v>
      </c>
      <c r="U33" s="442">
        <v>3.7435595438420986E-3</v>
      </c>
      <c r="V33" s="442">
        <v>3.3561497830301586E-3</v>
      </c>
      <c r="W33" s="442">
        <v>1.605822708903089E-3</v>
      </c>
      <c r="X33" s="442">
        <v>4.0843735454398076E-3</v>
      </c>
      <c r="Y33" s="442">
        <v>5.6091719656507204E-3</v>
      </c>
      <c r="Z33" s="442">
        <v>5.6917254795651757E-3</v>
      </c>
      <c r="AA33" s="442">
        <v>2.9237966270705394E-3</v>
      </c>
      <c r="AB33" s="442">
        <v>3.1410161464158043E-3</v>
      </c>
      <c r="AC33" s="442">
        <v>2.8972770690881108E-2</v>
      </c>
      <c r="AD33" s="442">
        <v>1.6768578480010992E-2</v>
      </c>
      <c r="AE33" s="442">
        <v>1.0302385544117116</v>
      </c>
      <c r="AF33" s="442">
        <v>2.0721279416702446E-2</v>
      </c>
      <c r="AG33" s="442">
        <v>2.0140970621891977E-2</v>
      </c>
      <c r="AH33" s="442">
        <v>3.2943248163825674E-3</v>
      </c>
      <c r="AI33" s="442">
        <v>8.6462250849573437E-3</v>
      </c>
      <c r="AJ33" s="442">
        <v>2.1711503387213709E-2</v>
      </c>
      <c r="AK33" s="442">
        <v>1.8019752665596696E-2</v>
      </c>
      <c r="AL33" s="442">
        <v>7.129561974266293E-3</v>
      </c>
      <c r="AM33" s="442">
        <v>1.3832365429045101E-2</v>
      </c>
      <c r="AN33" s="442">
        <v>4.0720649882735613E-3</v>
      </c>
      <c r="AO33" s="442">
        <v>2.7480007791075685E-2</v>
      </c>
      <c r="AP33" s="317">
        <f t="shared" si="0"/>
        <v>1.2856022588406368</v>
      </c>
    </row>
    <row r="34" spans="1:42" ht="12.5" x14ac:dyDescent="0.2">
      <c r="A34" s="280" t="s">
        <v>476</v>
      </c>
      <c r="B34" s="282" t="s">
        <v>477</v>
      </c>
      <c r="C34" s="442">
        <v>1.7788884927728271E-2</v>
      </c>
      <c r="D34" s="442">
        <v>1.8873633196218643E-2</v>
      </c>
      <c r="E34" s="442">
        <v>1.3079406108491164E-2</v>
      </c>
      <c r="F34" s="442">
        <v>1.7322353919813953E-2</v>
      </c>
      <c r="G34" s="442">
        <v>1.6562712132376582E-2</v>
      </c>
      <c r="H34" s="442">
        <v>1.1577393016725817E-2</v>
      </c>
      <c r="I34" s="442">
        <v>2.2252061323010976E-2</v>
      </c>
      <c r="J34" s="442">
        <v>1.3583449443419384E-2</v>
      </c>
      <c r="K34" s="442">
        <v>1.0960958344805385E-2</v>
      </c>
      <c r="L34" s="442">
        <v>1.0780018397526295E-2</v>
      </c>
      <c r="M34" s="442">
        <v>2.7832238679095692E-2</v>
      </c>
      <c r="N34" s="442">
        <v>1.3778413106864781E-2</v>
      </c>
      <c r="O34" s="442">
        <v>1.7537814265427262E-2</v>
      </c>
      <c r="P34" s="442">
        <v>1.401794501820723E-2</v>
      </c>
      <c r="Q34" s="442">
        <v>1.1074496126127757E-2</v>
      </c>
      <c r="R34" s="442">
        <v>9.5264942944530469E-3</v>
      </c>
      <c r="S34" s="442">
        <v>1.1650515968593409E-2</v>
      </c>
      <c r="T34" s="442">
        <v>1.153662674777774E-2</v>
      </c>
      <c r="U34" s="442">
        <v>1.2992511452561107E-2</v>
      </c>
      <c r="V34" s="442">
        <v>1.2560617814171476E-2</v>
      </c>
      <c r="W34" s="442">
        <v>9.8519495724709635E-3</v>
      </c>
      <c r="X34" s="442">
        <v>4.7552316486556556E-2</v>
      </c>
      <c r="Y34" s="442">
        <v>1.6653114553993802E-2</v>
      </c>
      <c r="Z34" s="442">
        <v>2.5951916962751061E-2</v>
      </c>
      <c r="AA34" s="442">
        <v>1.1422902354591313E-2</v>
      </c>
      <c r="AB34" s="442">
        <v>2.7324347417686717E-2</v>
      </c>
      <c r="AC34" s="442">
        <v>1.352387634234125E-2</v>
      </c>
      <c r="AD34" s="442">
        <v>1.8054077870723377E-2</v>
      </c>
      <c r="AE34" s="442">
        <v>2.1651996799685472E-3</v>
      </c>
      <c r="AF34" s="442">
        <v>1.0535798245106123</v>
      </c>
      <c r="AG34" s="442">
        <v>1.2267877578058037E-2</v>
      </c>
      <c r="AH34" s="442">
        <v>1.5173876656885401E-2</v>
      </c>
      <c r="AI34" s="442">
        <v>1.3033516558909266E-2</v>
      </c>
      <c r="AJ34" s="442">
        <v>8.5472794660324987E-3</v>
      </c>
      <c r="AK34" s="442">
        <v>1.7427808830810691E-2</v>
      </c>
      <c r="AL34" s="442">
        <v>6.7643826090876824E-3</v>
      </c>
      <c r="AM34" s="442">
        <v>1.5853469389205288E-2</v>
      </c>
      <c r="AN34" s="442">
        <v>5.2343306499804967E-2</v>
      </c>
      <c r="AO34" s="442">
        <v>4.6210254724867568E-2</v>
      </c>
      <c r="AP34" s="317">
        <f t="shared" si="0"/>
        <v>1.6627795876238853</v>
      </c>
    </row>
    <row r="35" spans="1:42" ht="12.5" x14ac:dyDescent="0.2">
      <c r="A35" s="280" t="s">
        <v>478</v>
      </c>
      <c r="B35" s="282" t="s">
        <v>194</v>
      </c>
      <c r="C35" s="442">
        <v>3.3892167914235435E-3</v>
      </c>
      <c r="D35" s="442">
        <v>1.2699387069046498E-3</v>
      </c>
      <c r="E35" s="442">
        <v>4.1087483521403036E-3</v>
      </c>
      <c r="F35" s="442">
        <v>8.3089137128217576E-3</v>
      </c>
      <c r="G35" s="442">
        <v>3.8130033266656517E-3</v>
      </c>
      <c r="H35" s="442">
        <v>4.6793929410896837E-3</v>
      </c>
      <c r="I35" s="442">
        <v>4.4149350334973889E-3</v>
      </c>
      <c r="J35" s="442">
        <v>7.4480717179045541E-3</v>
      </c>
      <c r="K35" s="442">
        <v>7.4976855611198084E-4</v>
      </c>
      <c r="L35" s="442">
        <v>4.0737388954564082E-3</v>
      </c>
      <c r="M35" s="442">
        <v>4.9680422508473487E-3</v>
      </c>
      <c r="N35" s="442">
        <v>2.3420235130344994E-3</v>
      </c>
      <c r="O35" s="442">
        <v>2.7828849248890662E-3</v>
      </c>
      <c r="P35" s="442">
        <v>4.894384475207938E-3</v>
      </c>
      <c r="Q35" s="442">
        <v>5.4003820926235508E-3</v>
      </c>
      <c r="R35" s="442">
        <v>6.6720095489554458E-3</v>
      </c>
      <c r="S35" s="442">
        <v>5.5031158245590411E-3</v>
      </c>
      <c r="T35" s="442">
        <v>5.2657388343231521E-3</v>
      </c>
      <c r="U35" s="442">
        <v>8.7155433926769752E-3</v>
      </c>
      <c r="V35" s="442">
        <v>1.135285287102572E-2</v>
      </c>
      <c r="W35" s="442">
        <v>2.5844679887975321E-3</v>
      </c>
      <c r="X35" s="442">
        <v>5.1911862870526815E-3</v>
      </c>
      <c r="Y35" s="442">
        <v>7.3932829188494004E-3</v>
      </c>
      <c r="Z35" s="442">
        <v>5.8271138446911496E-3</v>
      </c>
      <c r="AA35" s="442">
        <v>2.66937207732467E-2</v>
      </c>
      <c r="AB35" s="442">
        <v>8.1327441288069867E-3</v>
      </c>
      <c r="AC35" s="442">
        <v>2.2113062974358295E-2</v>
      </c>
      <c r="AD35" s="442">
        <v>3.337083125190439E-2</v>
      </c>
      <c r="AE35" s="442">
        <v>4.428985506040377E-3</v>
      </c>
      <c r="AF35" s="442">
        <v>8.7050635115112525E-3</v>
      </c>
      <c r="AG35" s="442">
        <v>1.1006243199455013</v>
      </c>
      <c r="AH35" s="442">
        <v>1.8288279883992949E-2</v>
      </c>
      <c r="AI35" s="442">
        <v>1.8354370705726337E-2</v>
      </c>
      <c r="AJ35" s="442">
        <v>7.9939701240330004E-3</v>
      </c>
      <c r="AK35" s="442">
        <v>3.9301095644752315E-2</v>
      </c>
      <c r="AL35" s="442">
        <v>2.494965141349469E-2</v>
      </c>
      <c r="AM35" s="442">
        <v>1.2443501433734438E-2</v>
      </c>
      <c r="AN35" s="442">
        <v>3.1414797089951508E-3</v>
      </c>
      <c r="AO35" s="442">
        <v>3.4906959734852069E-2</v>
      </c>
      <c r="AP35" s="317">
        <f t="shared" si="0"/>
        <v>1.4496898338076478</v>
      </c>
    </row>
    <row r="36" spans="1:42" ht="12.5" x14ac:dyDescent="0.2">
      <c r="A36" s="280" t="s">
        <v>479</v>
      </c>
      <c r="B36" s="282" t="s">
        <v>39</v>
      </c>
      <c r="C36" s="442">
        <v>4.1184717746280911E-4</v>
      </c>
      <c r="D36" s="442">
        <v>4.6267648197383928E-4</v>
      </c>
      <c r="E36" s="442">
        <v>9.1362694568383176E-4</v>
      </c>
      <c r="F36" s="442">
        <v>1.5030548728668812E-3</v>
      </c>
      <c r="G36" s="442">
        <v>6.6307224788268206E-4</v>
      </c>
      <c r="H36" s="442">
        <v>3.9633107994917449E-4</v>
      </c>
      <c r="I36" s="442">
        <v>3.7469376579189035E-4</v>
      </c>
      <c r="J36" s="442">
        <v>2.3053703024895398E-4</v>
      </c>
      <c r="K36" s="442">
        <v>6.7077506320371868E-5</v>
      </c>
      <c r="L36" s="442">
        <v>3.0091092534663313E-4</v>
      </c>
      <c r="M36" s="442">
        <v>8.8459357707081955E-4</v>
      </c>
      <c r="N36" s="442">
        <v>4.5009086277235925E-4</v>
      </c>
      <c r="O36" s="442">
        <v>5.2454547711853811E-4</v>
      </c>
      <c r="P36" s="442">
        <v>4.5974612622194205E-4</v>
      </c>
      <c r="Q36" s="442">
        <v>7.9329138111960658E-4</v>
      </c>
      <c r="R36" s="442">
        <v>6.516805513209833E-4</v>
      </c>
      <c r="S36" s="442">
        <v>3.8452777468098056E-4</v>
      </c>
      <c r="T36" s="442">
        <v>2.0950132525696683E-4</v>
      </c>
      <c r="U36" s="442">
        <v>3.8534373826233859E-4</v>
      </c>
      <c r="V36" s="442">
        <v>2.5948757864934359E-4</v>
      </c>
      <c r="W36" s="442">
        <v>2.3762964153513261E-4</v>
      </c>
      <c r="X36" s="442">
        <v>4.1215176990310631E-4</v>
      </c>
      <c r="Y36" s="442">
        <v>1.3952554734792419E-3</v>
      </c>
      <c r="Z36" s="442">
        <v>3.7976267788331986E-4</v>
      </c>
      <c r="AA36" s="442">
        <v>1.0900035397699861E-3</v>
      </c>
      <c r="AB36" s="442">
        <v>2.2151576400913867E-3</v>
      </c>
      <c r="AC36" s="442">
        <v>8.5750942057218808E-4</v>
      </c>
      <c r="AD36" s="442">
        <v>8.3602725054324992E-4</v>
      </c>
      <c r="AE36" s="442">
        <v>2.5733421755918547E-4</v>
      </c>
      <c r="AF36" s="442">
        <v>1.2065063590000196E-3</v>
      </c>
      <c r="AG36" s="442">
        <v>5.5968438086316779E-4</v>
      </c>
      <c r="AH36" s="442">
        <v>1.0004580093446205</v>
      </c>
      <c r="AI36" s="442">
        <v>1.2886189251477788E-3</v>
      </c>
      <c r="AJ36" s="442">
        <v>4.561986310482583E-4</v>
      </c>
      <c r="AK36" s="442">
        <v>9.3182942478119049E-4</v>
      </c>
      <c r="AL36" s="442">
        <v>4.7570574289033908E-4</v>
      </c>
      <c r="AM36" s="442">
        <v>5.5195899265869175E-4</v>
      </c>
      <c r="AN36" s="442">
        <v>2.4827744809069566E-4</v>
      </c>
      <c r="AO36" s="442">
        <v>0.18986165652077455</v>
      </c>
      <c r="AP36" s="317">
        <f t="shared" si="0"/>
        <v>1.0241842573064381</v>
      </c>
    </row>
    <row r="37" spans="1:42" ht="12.5" x14ac:dyDescent="0.2">
      <c r="A37" s="280" t="s">
        <v>480</v>
      </c>
      <c r="B37" s="282" t="s">
        <v>40</v>
      </c>
      <c r="C37" s="442">
        <v>4.193191402744675E-5</v>
      </c>
      <c r="D37" s="442">
        <v>3.3107499380323504E-5</v>
      </c>
      <c r="E37" s="442">
        <v>4.0615972323753159E-5</v>
      </c>
      <c r="F37" s="442">
        <v>8.3965863070695207E-5</v>
      </c>
      <c r="G37" s="442">
        <v>1.1295999422979178E-4</v>
      </c>
      <c r="H37" s="442">
        <v>4.7668684728771687E-5</v>
      </c>
      <c r="I37" s="442">
        <v>1.3909415110959191E-4</v>
      </c>
      <c r="J37" s="442">
        <v>2.3011977163199331E-4</v>
      </c>
      <c r="K37" s="442">
        <v>1.7503259394795453E-5</v>
      </c>
      <c r="L37" s="442">
        <v>1.4416238864398205E-4</v>
      </c>
      <c r="M37" s="442">
        <v>3.7511654095589151E-4</v>
      </c>
      <c r="N37" s="442">
        <v>9.3196258702958138E-5</v>
      </c>
      <c r="O37" s="442">
        <v>4.2089743886035686E-5</v>
      </c>
      <c r="P37" s="442">
        <v>2.8673635121784669E-4</v>
      </c>
      <c r="Q37" s="442">
        <v>1.5677412192448975E-4</v>
      </c>
      <c r="R37" s="442">
        <v>1.4469465078539363E-4</v>
      </c>
      <c r="S37" s="442">
        <v>1.3509283054944103E-4</v>
      </c>
      <c r="T37" s="442">
        <v>8.8326061672202704E-4</v>
      </c>
      <c r="U37" s="442">
        <v>9.0568596138013548E-4</v>
      </c>
      <c r="V37" s="442">
        <v>1.1678028754691658E-3</v>
      </c>
      <c r="W37" s="442">
        <v>1.1497211166969038E-4</v>
      </c>
      <c r="X37" s="442">
        <v>1.3440791448219322E-4</v>
      </c>
      <c r="Y37" s="442">
        <v>2.162375992951204E-4</v>
      </c>
      <c r="Z37" s="442">
        <v>2.0816530786135036E-4</v>
      </c>
      <c r="AA37" s="442">
        <v>2.5519722086983157E-4</v>
      </c>
      <c r="AB37" s="442">
        <v>1.4714871247336001E-4</v>
      </c>
      <c r="AC37" s="442">
        <v>1.6001065026665384E-4</v>
      </c>
      <c r="AD37" s="442">
        <v>3.8817602278855631E-4</v>
      </c>
      <c r="AE37" s="442">
        <v>4.4022219325615591E-5</v>
      </c>
      <c r="AF37" s="442">
        <v>1.1110908797329799E-3</v>
      </c>
      <c r="AG37" s="442">
        <v>4.6882828622597048E-3</v>
      </c>
      <c r="AH37" s="442">
        <v>2.3340758206446229E-4</v>
      </c>
      <c r="AI37" s="442">
        <v>1.0001105244716495</v>
      </c>
      <c r="AJ37" s="442">
        <v>1.4829400318948404E-4</v>
      </c>
      <c r="AK37" s="442">
        <v>2.0533438952379375E-4</v>
      </c>
      <c r="AL37" s="442">
        <v>3.2437085076221582E-4</v>
      </c>
      <c r="AM37" s="442">
        <v>2.6107058888588474E-4</v>
      </c>
      <c r="AN37" s="442">
        <v>8.9124797562577108E-5</v>
      </c>
      <c r="AO37" s="442">
        <v>3.4115960688409507E-4</v>
      </c>
      <c r="AP37" s="317">
        <f t="shared" si="0"/>
        <v>1.0139214176347975</v>
      </c>
    </row>
    <row r="38" spans="1:42" ht="12.5" x14ac:dyDescent="0.2">
      <c r="A38" s="280" t="s">
        <v>481</v>
      </c>
      <c r="B38" s="282" t="s">
        <v>482</v>
      </c>
      <c r="C38" s="442">
        <v>4.1266779893121884E-4</v>
      </c>
      <c r="D38" s="442">
        <v>1.9424031183455129E-5</v>
      </c>
      <c r="E38" s="442">
        <v>2.146508293576657E-5</v>
      </c>
      <c r="F38" s="442">
        <v>4.0066820776885699E-5</v>
      </c>
      <c r="G38" s="442">
        <v>2.8304651090678017E-5</v>
      </c>
      <c r="H38" s="442">
        <v>1.9773011908686722E-5</v>
      </c>
      <c r="I38" s="442">
        <v>2.5584373516991165E-5</v>
      </c>
      <c r="J38" s="442">
        <v>2.9055063085893696E-5</v>
      </c>
      <c r="K38" s="442">
        <v>9.3244426393634248E-6</v>
      </c>
      <c r="L38" s="442">
        <v>1.6048465028261276E-5</v>
      </c>
      <c r="M38" s="442">
        <v>3.3852013520589867E-5</v>
      </c>
      <c r="N38" s="442">
        <v>1.9353594034113443E-5</v>
      </c>
      <c r="O38" s="442">
        <v>2.0721063392008961E-5</v>
      </c>
      <c r="P38" s="442">
        <v>2.0411619094529878E-5</v>
      </c>
      <c r="Q38" s="442">
        <v>2.0583834968238677E-5</v>
      </c>
      <c r="R38" s="442">
        <v>1.9115495380152842E-5</v>
      </c>
      <c r="S38" s="442">
        <v>1.8376787831620171E-5</v>
      </c>
      <c r="T38" s="442">
        <v>1.6757216274000884E-5</v>
      </c>
      <c r="U38" s="442">
        <v>2.1133859855464397E-5</v>
      </c>
      <c r="V38" s="442">
        <v>2.1257260831280877E-5</v>
      </c>
      <c r="W38" s="442">
        <v>1.2452007622441473E-5</v>
      </c>
      <c r="X38" s="442">
        <v>4.2889744165643341E-5</v>
      </c>
      <c r="Y38" s="442">
        <v>3.2373402141841226E-5</v>
      </c>
      <c r="Z38" s="442">
        <v>4.8490299161349744E-5</v>
      </c>
      <c r="AA38" s="442">
        <v>3.2362218946366733E-4</v>
      </c>
      <c r="AB38" s="442">
        <v>5.0907303406400433E-5</v>
      </c>
      <c r="AC38" s="442">
        <v>5.7913116664449449E-5</v>
      </c>
      <c r="AD38" s="442">
        <v>1.8256309914796635E-4</v>
      </c>
      <c r="AE38" s="442">
        <v>2.3624373130566131E-5</v>
      </c>
      <c r="AF38" s="442">
        <v>7.0507590096223483E-4</v>
      </c>
      <c r="AG38" s="442">
        <v>8.3031111738075813E-4</v>
      </c>
      <c r="AH38" s="442">
        <v>5.5599171581856823E-5</v>
      </c>
      <c r="AI38" s="442">
        <v>5.5154736427933717E-5</v>
      </c>
      <c r="AJ38" s="442">
        <v>1.0163368128044008</v>
      </c>
      <c r="AK38" s="442">
        <v>5.5028719217139521E-5</v>
      </c>
      <c r="AL38" s="442">
        <v>6.3553291773494315E-5</v>
      </c>
      <c r="AM38" s="442">
        <v>8.6300899021155762E-5</v>
      </c>
      <c r="AN38" s="442">
        <v>4.1432628717990185E-5</v>
      </c>
      <c r="AO38" s="442">
        <v>1.5446973333390747E-3</v>
      </c>
      <c r="AP38" s="317">
        <f t="shared" si="0"/>
        <v>1.0198373812906667</v>
      </c>
    </row>
    <row r="39" spans="1:42" ht="12.5" x14ac:dyDescent="0.2">
      <c r="A39" s="280" t="s">
        <v>483</v>
      </c>
      <c r="B39" s="282" t="s">
        <v>484</v>
      </c>
      <c r="C39" s="442">
        <v>1.6760064234420076E-4</v>
      </c>
      <c r="D39" s="442">
        <v>7.9943685092474751E-5</v>
      </c>
      <c r="E39" s="442">
        <v>4.882256242848465E-3</v>
      </c>
      <c r="F39" s="442">
        <v>2.0386504906896559E-3</v>
      </c>
      <c r="G39" s="442">
        <v>5.7925941390615538E-4</v>
      </c>
      <c r="H39" s="442">
        <v>4.3529625268832307E-4</v>
      </c>
      <c r="I39" s="442">
        <v>4.8365769332008984E-4</v>
      </c>
      <c r="J39" s="442">
        <v>1.0052532755038895E-3</v>
      </c>
      <c r="K39" s="442">
        <v>8.4387434426777257E-5</v>
      </c>
      <c r="L39" s="442">
        <v>3.6186343259142668E-4</v>
      </c>
      <c r="M39" s="442">
        <v>3.8114178568927985E-4</v>
      </c>
      <c r="N39" s="442">
        <v>5.1959332814321588E-4</v>
      </c>
      <c r="O39" s="442">
        <v>2.9003766655465781E-4</v>
      </c>
      <c r="P39" s="442">
        <v>6.2496691055387863E-4</v>
      </c>
      <c r="Q39" s="442">
        <v>1.4994897239415045E-3</v>
      </c>
      <c r="R39" s="442">
        <v>1.1581392055701155E-3</v>
      </c>
      <c r="S39" s="442">
        <v>1.0542844009013657E-3</v>
      </c>
      <c r="T39" s="442">
        <v>4.8994586725688955E-4</v>
      </c>
      <c r="U39" s="442">
        <v>4.6557683137344035E-4</v>
      </c>
      <c r="V39" s="442">
        <v>5.1952571162913622E-4</v>
      </c>
      <c r="W39" s="442">
        <v>1.9409632961477809E-4</v>
      </c>
      <c r="X39" s="442">
        <v>5.1816000268820094E-4</v>
      </c>
      <c r="Y39" s="442">
        <v>6.0548437184712838E-4</v>
      </c>
      <c r="Z39" s="442">
        <v>1.2121344587802064E-3</v>
      </c>
      <c r="AA39" s="442">
        <v>6.6549064255594943E-3</v>
      </c>
      <c r="AB39" s="442">
        <v>1.2783216114068351E-3</v>
      </c>
      <c r="AC39" s="442">
        <v>3.9319407261232542E-4</v>
      </c>
      <c r="AD39" s="442">
        <v>1.8568216005376962E-3</v>
      </c>
      <c r="AE39" s="442">
        <v>3.1798452690336891E-4</v>
      </c>
      <c r="AF39" s="442">
        <v>1.1071024992481877E-3</v>
      </c>
      <c r="AG39" s="442">
        <v>9.1408707773515301E-4</v>
      </c>
      <c r="AH39" s="442">
        <v>2.2085138627431008E-4</v>
      </c>
      <c r="AI39" s="442">
        <v>1.5527724769382222E-3</v>
      </c>
      <c r="AJ39" s="442">
        <v>8.2317868828049123E-4</v>
      </c>
      <c r="AK39" s="442">
        <v>1.0002114147701688</v>
      </c>
      <c r="AL39" s="442">
        <v>1.292142959796674E-3</v>
      </c>
      <c r="AM39" s="442">
        <v>2.0219775851261462E-3</v>
      </c>
      <c r="AN39" s="442">
        <v>2.0729032747107359E-4</v>
      </c>
      <c r="AO39" s="442">
        <v>2.4976983772454667E-3</v>
      </c>
      <c r="AP39" s="317">
        <f t="shared" si="0"/>
        <v>1.0385027911660141</v>
      </c>
    </row>
    <row r="40" spans="1:42" ht="12.5" x14ac:dyDescent="0.2">
      <c r="A40" s="280" t="s">
        <v>485</v>
      </c>
      <c r="B40" s="282" t="s">
        <v>41</v>
      </c>
      <c r="C40" s="442">
        <v>1.7443558965407974E-2</v>
      </c>
      <c r="D40" s="442">
        <v>1.7742089623102929E-2</v>
      </c>
      <c r="E40" s="442">
        <v>1.1233819743232752E-2</v>
      </c>
      <c r="F40" s="442">
        <v>4.8133783904381389E-2</v>
      </c>
      <c r="G40" s="442">
        <v>2.2359399394706794E-2</v>
      </c>
      <c r="H40" s="442">
        <v>2.562871290397296E-2</v>
      </c>
      <c r="I40" s="442">
        <v>1.8998866000962209E-2</v>
      </c>
      <c r="J40" s="442">
        <v>3.3344773171881753E-2</v>
      </c>
      <c r="K40" s="442">
        <v>4.6563356115975245E-3</v>
      </c>
      <c r="L40" s="442">
        <v>2.78801706114159E-2</v>
      </c>
      <c r="M40" s="442">
        <v>4.1102863644773786E-2</v>
      </c>
      <c r="N40" s="442">
        <v>1.2985367404886374E-2</v>
      </c>
      <c r="O40" s="442">
        <v>1.3631422263214532E-2</v>
      </c>
      <c r="P40" s="442">
        <v>2.2457703291041364E-2</v>
      </c>
      <c r="Q40" s="442">
        <v>2.8688725779900386E-2</v>
      </c>
      <c r="R40" s="442">
        <v>2.4626464232508683E-2</v>
      </c>
      <c r="S40" s="442">
        <v>2.5011362527967589E-2</v>
      </c>
      <c r="T40" s="442">
        <v>3.3162380741692886E-2</v>
      </c>
      <c r="U40" s="442">
        <v>3.0901449117424384E-2</v>
      </c>
      <c r="V40" s="442">
        <v>2.699395871349056E-2</v>
      </c>
      <c r="W40" s="442">
        <v>1.9465649855594978E-2</v>
      </c>
      <c r="X40" s="442">
        <v>2.8693817237793257E-2</v>
      </c>
      <c r="Y40" s="442">
        <v>6.5999674174392481E-2</v>
      </c>
      <c r="Z40" s="442">
        <v>4.5726272970145344E-2</v>
      </c>
      <c r="AA40" s="442">
        <v>0.10449020139731134</v>
      </c>
      <c r="AB40" s="442">
        <v>4.8458119122512099E-2</v>
      </c>
      <c r="AC40" s="442">
        <v>6.1228579884441379E-2</v>
      </c>
      <c r="AD40" s="442">
        <v>8.2314408505060097E-2</v>
      </c>
      <c r="AE40" s="442">
        <v>2.3945243540066597E-2</v>
      </c>
      <c r="AF40" s="442">
        <v>4.8578686604745305E-2</v>
      </c>
      <c r="AG40" s="442">
        <v>0.11394145938574289</v>
      </c>
      <c r="AH40" s="442">
        <v>6.5345878695388326E-2</v>
      </c>
      <c r="AI40" s="442">
        <v>5.3205888036097736E-2</v>
      </c>
      <c r="AJ40" s="442">
        <v>3.5482672357188272E-2</v>
      </c>
      <c r="AK40" s="442">
        <v>5.9378673295485906E-2</v>
      </c>
      <c r="AL40" s="442">
        <v>1.0910438524012609</v>
      </c>
      <c r="AM40" s="442">
        <v>2.9800048378962763E-2</v>
      </c>
      <c r="AN40" s="442">
        <v>1.1254709750638959E-2</v>
      </c>
      <c r="AO40" s="442">
        <v>4.0982465353248093E-2</v>
      </c>
      <c r="AP40" s="317">
        <f t="shared" si="0"/>
        <v>2.4753370432403914</v>
      </c>
    </row>
    <row r="41" spans="1:42" ht="12.5" x14ac:dyDescent="0.2">
      <c r="A41" s="285">
        <v>37</v>
      </c>
      <c r="B41" s="282" t="s">
        <v>42</v>
      </c>
      <c r="C41" s="442">
        <v>1.4460039492220197E-4</v>
      </c>
      <c r="D41" s="442">
        <v>4.0939207079199243E-5</v>
      </c>
      <c r="E41" s="442">
        <v>6.719699636599265E-4</v>
      </c>
      <c r="F41" s="442">
        <v>2.5744780400581874E-4</v>
      </c>
      <c r="G41" s="442">
        <v>1.8141182248985503E-4</v>
      </c>
      <c r="H41" s="442">
        <v>1.7398765363143585E-4</v>
      </c>
      <c r="I41" s="442">
        <v>1.3396875822459974E-4</v>
      </c>
      <c r="J41" s="442">
        <v>1.3213373819542952E-4</v>
      </c>
      <c r="K41" s="442">
        <v>1.74174116156446E-5</v>
      </c>
      <c r="L41" s="442">
        <v>1.2422796890487162E-4</v>
      </c>
      <c r="M41" s="442">
        <v>1.1751764584168007E-4</v>
      </c>
      <c r="N41" s="442">
        <v>8.0222558321021921E-5</v>
      </c>
      <c r="O41" s="442">
        <v>8.6278768775632417E-5</v>
      </c>
      <c r="P41" s="442">
        <v>1.3247041417428993E-4</v>
      </c>
      <c r="Q41" s="442">
        <v>1.5281997875709816E-4</v>
      </c>
      <c r="R41" s="442">
        <v>1.60875064721898E-4</v>
      </c>
      <c r="S41" s="442">
        <v>1.4646077398879081E-4</v>
      </c>
      <c r="T41" s="442">
        <v>1.7337535866390871E-4</v>
      </c>
      <c r="U41" s="442">
        <v>1.6495521900386522E-4</v>
      </c>
      <c r="V41" s="442">
        <v>2.021451096193647E-4</v>
      </c>
      <c r="W41" s="442">
        <v>1.1023224180259117E-4</v>
      </c>
      <c r="X41" s="442">
        <v>4.0347634426364304E-4</v>
      </c>
      <c r="Y41" s="442">
        <v>2.7661290695496846E-4</v>
      </c>
      <c r="Z41" s="442">
        <v>1.3358982209766703E-4</v>
      </c>
      <c r="AA41" s="442">
        <v>4.0473133861866867E-4</v>
      </c>
      <c r="AB41" s="442">
        <v>1.4542217098912944E-4</v>
      </c>
      <c r="AC41" s="442">
        <v>7.1356396936394628E-4</v>
      </c>
      <c r="AD41" s="442">
        <v>3.2112171619417363E-4</v>
      </c>
      <c r="AE41" s="442">
        <v>3.857670583688E-4</v>
      </c>
      <c r="AF41" s="442">
        <v>6.1255185742868049E-4</v>
      </c>
      <c r="AG41" s="442">
        <v>3.6239305769732322E-3</v>
      </c>
      <c r="AH41" s="442">
        <v>4.4096827440714943E-4</v>
      </c>
      <c r="AI41" s="442">
        <v>2.1316418872751072E-3</v>
      </c>
      <c r="AJ41" s="442">
        <v>8.4386763276414738E-3</v>
      </c>
      <c r="AK41" s="442">
        <v>1.9827016755981862E-3</v>
      </c>
      <c r="AL41" s="442">
        <v>8.8745837858542683E-4</v>
      </c>
      <c r="AM41" s="442">
        <v>1.0100439685679827</v>
      </c>
      <c r="AN41" s="442">
        <v>1.1615593275560638E-4</v>
      </c>
      <c r="AO41" s="442">
        <v>1.1069511136497896E-3</v>
      </c>
      <c r="AP41" s="317">
        <f t="shared" si="0"/>
        <v>1.0344677966618978</v>
      </c>
    </row>
    <row r="42" spans="1:42" ht="12.5" x14ac:dyDescent="0.2">
      <c r="A42" s="286">
        <v>38</v>
      </c>
      <c r="B42" s="271" t="s">
        <v>283</v>
      </c>
      <c r="C42" s="442">
        <v>1.2493353317360263E-3</v>
      </c>
      <c r="D42" s="442">
        <v>3.4541446431892958E-3</v>
      </c>
      <c r="E42" s="442">
        <v>1.7702608046443967E-3</v>
      </c>
      <c r="F42" s="442">
        <v>1.6851360364115442E-3</v>
      </c>
      <c r="G42" s="442">
        <v>1.2377785583677482E-3</v>
      </c>
      <c r="H42" s="442">
        <v>1.5003262799993865E-3</v>
      </c>
      <c r="I42" s="442">
        <v>1.103376194536692E-3</v>
      </c>
      <c r="J42" s="442">
        <v>9.6476375761214424E-4</v>
      </c>
      <c r="K42" s="442">
        <v>1.3920024793841003E-4</v>
      </c>
      <c r="L42" s="442">
        <v>4.6228608013326484E-4</v>
      </c>
      <c r="M42" s="442">
        <v>1.8379417415448241E-3</v>
      </c>
      <c r="N42" s="442">
        <v>4.18967824311233E-4</v>
      </c>
      <c r="O42" s="442">
        <v>5.4452666864948966E-4</v>
      </c>
      <c r="P42" s="442">
        <v>7.7801664686520547E-4</v>
      </c>
      <c r="Q42" s="442">
        <v>1.0231625702756735E-3</v>
      </c>
      <c r="R42" s="442">
        <v>1.3053268838957885E-3</v>
      </c>
      <c r="S42" s="442">
        <v>1.962164903303025E-3</v>
      </c>
      <c r="T42" s="442">
        <v>1.5720482162507154E-3</v>
      </c>
      <c r="U42" s="442">
        <v>1.5457397405372962E-3</v>
      </c>
      <c r="V42" s="442">
        <v>1.2227689702754144E-3</v>
      </c>
      <c r="W42" s="442">
        <v>1.148911795782798E-3</v>
      </c>
      <c r="X42" s="442">
        <v>1.9165182689656467E-3</v>
      </c>
      <c r="Y42" s="442">
        <v>1.4461772935949789E-3</v>
      </c>
      <c r="Z42" s="442">
        <v>4.2607236156463614E-4</v>
      </c>
      <c r="AA42" s="442">
        <v>1.8560915229454463E-3</v>
      </c>
      <c r="AB42" s="442">
        <v>4.2640569414426699E-3</v>
      </c>
      <c r="AC42" s="442">
        <v>2.9852350613599533E-3</v>
      </c>
      <c r="AD42" s="442">
        <v>5.0125625139356127E-3</v>
      </c>
      <c r="AE42" s="442">
        <v>8.3191168976540881E-4</v>
      </c>
      <c r="AF42" s="442">
        <v>2.8407297822820228E-3</v>
      </c>
      <c r="AG42" s="442">
        <v>3.667870162065134E-3</v>
      </c>
      <c r="AH42" s="442">
        <v>3.8982148565374166E-3</v>
      </c>
      <c r="AI42" s="442">
        <v>5.2560101483442052E-3</v>
      </c>
      <c r="AJ42" s="442">
        <v>2.3115215866228753E-3</v>
      </c>
      <c r="AK42" s="442">
        <v>6.4165360319648765E-3</v>
      </c>
      <c r="AL42" s="442">
        <v>2.2611471269310818E-3</v>
      </c>
      <c r="AM42" s="442">
        <v>2.7472154109170321E-3</v>
      </c>
      <c r="AN42" s="442">
        <v>1.0006428790729993</v>
      </c>
      <c r="AO42" s="442">
        <v>1.4978574410724132E-3</v>
      </c>
      <c r="AP42" s="317">
        <f t="shared" si="0"/>
        <v>1.0757069337284988</v>
      </c>
    </row>
    <row r="43" spans="1:42" ht="12.5" x14ac:dyDescent="0.2">
      <c r="A43" s="286">
        <v>39</v>
      </c>
      <c r="B43" s="271" t="s">
        <v>284</v>
      </c>
      <c r="C43" s="442">
        <v>2.1720755309158533E-3</v>
      </c>
      <c r="D43" s="442">
        <v>2.4401484827860876E-3</v>
      </c>
      <c r="E43" s="442">
        <v>4.8184541298317901E-3</v>
      </c>
      <c r="F43" s="442">
        <v>7.927087739414718E-3</v>
      </c>
      <c r="G43" s="442">
        <v>3.4970325976931157E-3</v>
      </c>
      <c r="H43" s="442">
        <v>2.0902438768729808E-3</v>
      </c>
      <c r="I43" s="442">
        <v>1.9761290226076021E-3</v>
      </c>
      <c r="J43" s="442">
        <v>1.2158486685731368E-3</v>
      </c>
      <c r="K43" s="442">
        <v>3.5376571244436926E-4</v>
      </c>
      <c r="L43" s="442">
        <v>1.586999483539476E-3</v>
      </c>
      <c r="M43" s="442">
        <v>4.6653326007906467E-3</v>
      </c>
      <c r="N43" s="442">
        <v>2.3737721252318875E-3</v>
      </c>
      <c r="O43" s="442">
        <v>2.7664445892788586E-3</v>
      </c>
      <c r="P43" s="442">
        <v>2.4246938326782834E-3</v>
      </c>
      <c r="Q43" s="442">
        <v>4.1838062565620945E-3</v>
      </c>
      <c r="R43" s="442">
        <v>3.4369529693471898E-3</v>
      </c>
      <c r="S43" s="442">
        <v>2.027993430688269E-3</v>
      </c>
      <c r="T43" s="442">
        <v>1.1049066915754049E-3</v>
      </c>
      <c r="U43" s="442">
        <v>2.0322968097719976E-3</v>
      </c>
      <c r="V43" s="442">
        <v>1.3685334051166083E-3</v>
      </c>
      <c r="W43" s="442">
        <v>1.2532549888492966E-3</v>
      </c>
      <c r="X43" s="442">
        <v>2.1736819466512901E-3</v>
      </c>
      <c r="Y43" s="442">
        <v>7.3585554039504036E-3</v>
      </c>
      <c r="Z43" s="442">
        <v>2.0028623851863752E-3</v>
      </c>
      <c r="AA43" s="442">
        <v>5.7486615106397071E-3</v>
      </c>
      <c r="AB43" s="442">
        <v>1.1682706524310945E-2</v>
      </c>
      <c r="AC43" s="442">
        <v>4.5224911857575534E-3</v>
      </c>
      <c r="AD43" s="442">
        <v>4.4091945591828961E-3</v>
      </c>
      <c r="AE43" s="442">
        <v>1.3571766126238855E-3</v>
      </c>
      <c r="AF43" s="442">
        <v>6.3630955453493915E-3</v>
      </c>
      <c r="AG43" s="442">
        <v>2.9517666144948992E-3</v>
      </c>
      <c r="AH43" s="442">
        <v>2.4155340738515867E-3</v>
      </c>
      <c r="AI43" s="442">
        <v>6.7961559266515384E-3</v>
      </c>
      <c r="AJ43" s="442">
        <v>2.4059843989745729E-3</v>
      </c>
      <c r="AK43" s="442">
        <v>4.9144537180599995E-3</v>
      </c>
      <c r="AL43" s="442">
        <v>2.5088645997617906E-3</v>
      </c>
      <c r="AM43" s="442">
        <v>2.9110230387123896E-3</v>
      </c>
      <c r="AN43" s="442">
        <v>1.3094113530126819E-3</v>
      </c>
      <c r="AO43" s="442">
        <v>1.0013273878152655</v>
      </c>
      <c r="AP43" s="317">
        <f t="shared" si="0"/>
        <v>0.12754739234174159</v>
      </c>
    </row>
    <row r="44" spans="1:42" ht="12.5" x14ac:dyDescent="0.2">
      <c r="A44" s="318">
        <v>40</v>
      </c>
      <c r="B44" s="319" t="s">
        <v>43</v>
      </c>
      <c r="C44" s="320">
        <f t="shared" ref="C44:AO44" si="1">SUM(C5:C42)</f>
        <v>1.1374243086857669</v>
      </c>
      <c r="D44" s="321">
        <f t="shared" si="1"/>
        <v>1.1370340099389393</v>
      </c>
      <c r="E44" s="321">
        <f t="shared" si="1"/>
        <v>1.1475068559329262</v>
      </c>
      <c r="F44" s="321">
        <f t="shared" si="1"/>
        <v>1.2414392360121929</v>
      </c>
      <c r="G44" s="321">
        <f t="shared" si="1"/>
        <v>1.1824764243503734</v>
      </c>
      <c r="H44" s="321">
        <f t="shared" si="1"/>
        <v>1.1595644219995875</v>
      </c>
      <c r="I44" s="321">
        <f t="shared" si="1"/>
        <v>1.2362698391416482</v>
      </c>
      <c r="J44" s="321">
        <f t="shared" si="1"/>
        <v>1.1485678543498017</v>
      </c>
      <c r="K44" s="321">
        <f t="shared" si="1"/>
        <v>1.0501277735605428</v>
      </c>
      <c r="L44" s="321">
        <f t="shared" si="1"/>
        <v>1.1538504394660318</v>
      </c>
      <c r="M44" s="321">
        <f t="shared" si="1"/>
        <v>1.219936563980313</v>
      </c>
      <c r="N44" s="321">
        <f t="shared" si="1"/>
        <v>1.3941775588985821</v>
      </c>
      <c r="O44" s="321">
        <f t="shared" si="1"/>
        <v>1.1568023939292771</v>
      </c>
      <c r="P44" s="321">
        <f t="shared" si="1"/>
        <v>1.2630362294322723</v>
      </c>
      <c r="Q44" s="321">
        <f t="shared" si="1"/>
        <v>1.2176234689798084</v>
      </c>
      <c r="R44" s="321">
        <f t="shared" si="1"/>
        <v>1.1887595691053681</v>
      </c>
      <c r="S44" s="321">
        <f t="shared" si="1"/>
        <v>1.2718590956231419</v>
      </c>
      <c r="T44" s="321">
        <f t="shared" si="1"/>
        <v>1.1839093351862473</v>
      </c>
      <c r="U44" s="321">
        <f t="shared" si="1"/>
        <v>1.2832405703954033</v>
      </c>
      <c r="V44" s="321">
        <f t="shared" si="1"/>
        <v>1.166531819122955</v>
      </c>
      <c r="W44" s="321">
        <f t="shared" si="1"/>
        <v>1.1869473317806969</v>
      </c>
      <c r="X44" s="321">
        <f t="shared" si="1"/>
        <v>1.2227219055401199</v>
      </c>
      <c r="Y44" s="321">
        <f t="shared" si="1"/>
        <v>1.2125427731129712</v>
      </c>
      <c r="Z44" s="321">
        <f t="shared" si="1"/>
        <v>1.2475421743031654</v>
      </c>
      <c r="AA44" s="321">
        <f t="shared" si="1"/>
        <v>1.4072112150376903</v>
      </c>
      <c r="AB44" s="321">
        <f t="shared" si="1"/>
        <v>1.2451924753331023</v>
      </c>
      <c r="AC44" s="321">
        <f t="shared" si="1"/>
        <v>1.2049089358351812</v>
      </c>
      <c r="AD44" s="321">
        <f t="shared" si="1"/>
        <v>1.2412284720141538</v>
      </c>
      <c r="AE44" s="321">
        <f t="shared" si="1"/>
        <v>1.1623238647264793</v>
      </c>
      <c r="AF44" s="321">
        <f t="shared" si="1"/>
        <v>1.2066451627895967</v>
      </c>
      <c r="AG44" s="321">
        <f t="shared" si="1"/>
        <v>1.3155897641264249</v>
      </c>
      <c r="AH44" s="321">
        <f t="shared" si="1"/>
        <v>1.2052733526594981</v>
      </c>
      <c r="AI44" s="321">
        <f t="shared" si="1"/>
        <v>1.1835706228953713</v>
      </c>
      <c r="AJ44" s="321">
        <f t="shared" si="1"/>
        <v>1.193418250626197</v>
      </c>
      <c r="AK44" s="321">
        <f t="shared" si="1"/>
        <v>1.2324201949448228</v>
      </c>
      <c r="AL44" s="321">
        <f t="shared" si="1"/>
        <v>1.2014786705294027</v>
      </c>
      <c r="AM44" s="321">
        <f t="shared" si="1"/>
        <v>1.2309777379738778</v>
      </c>
      <c r="AN44" s="321">
        <f t="shared" si="1"/>
        <v>1.3498172332940879</v>
      </c>
      <c r="AO44" s="321">
        <f t="shared" si="1"/>
        <v>0.46179823827194283</v>
      </c>
      <c r="AP44" s="322">
        <f t="shared" si="0"/>
        <v>46.189947905614027</v>
      </c>
    </row>
    <row r="45" spans="1:42" ht="13" x14ac:dyDescent="0.2">
      <c r="A45" s="56" t="s">
        <v>486</v>
      </c>
    </row>
    <row r="61" spans="3:41" x14ac:dyDescent="0.2">
      <c r="C61" s="323"/>
      <c r="D61" s="323"/>
      <c r="E61" s="323"/>
      <c r="F61" s="323"/>
      <c r="G61" s="323"/>
      <c r="H61" s="323"/>
      <c r="I61" s="323"/>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row>
    <row r="62" spans="3:41" x14ac:dyDescent="0.2">
      <c r="C62" s="323"/>
      <c r="D62" s="323"/>
      <c r="E62" s="323"/>
      <c r="F62" s="323"/>
      <c r="G62" s="323"/>
      <c r="H62" s="323"/>
      <c r="I62" s="323"/>
      <c r="J62" s="323"/>
      <c r="K62" s="323"/>
      <c r="L62" s="323"/>
      <c r="M62" s="323"/>
      <c r="N62" s="323"/>
      <c r="O62" s="323"/>
      <c r="P62" s="323"/>
      <c r="Q62" s="323"/>
      <c r="R62" s="323"/>
      <c r="S62" s="323"/>
      <c r="T62" s="323"/>
      <c r="U62" s="323"/>
      <c r="V62" s="323"/>
      <c r="W62" s="323"/>
      <c r="X62" s="323"/>
      <c r="Y62" s="323"/>
      <c r="Z62" s="323"/>
      <c r="AA62" s="323"/>
      <c r="AB62" s="323"/>
      <c r="AC62" s="323"/>
      <c r="AD62" s="323"/>
      <c r="AE62" s="323"/>
      <c r="AF62" s="323"/>
      <c r="AG62" s="323"/>
      <c r="AH62" s="323"/>
      <c r="AI62" s="323"/>
      <c r="AJ62" s="323"/>
      <c r="AK62" s="323"/>
      <c r="AL62" s="323"/>
      <c r="AM62" s="323"/>
      <c r="AN62" s="323"/>
      <c r="AO62" s="323"/>
    </row>
    <row r="63" spans="3:41" x14ac:dyDescent="0.2">
      <c r="C63" s="323"/>
      <c r="D63" s="323"/>
      <c r="E63" s="323"/>
      <c r="F63" s="323"/>
      <c r="G63" s="323"/>
      <c r="H63" s="323"/>
      <c r="I63" s="323"/>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row>
    <row r="64" spans="3:41" x14ac:dyDescent="0.2">
      <c r="C64" s="323"/>
      <c r="D64" s="323"/>
      <c r="E64" s="323"/>
      <c r="F64" s="323"/>
      <c r="G64" s="323"/>
      <c r="H64" s="323"/>
      <c r="I64" s="323"/>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row>
    <row r="65" spans="3:41" x14ac:dyDescent="0.2">
      <c r="C65" s="323"/>
      <c r="D65" s="323"/>
      <c r="E65" s="323"/>
      <c r="F65" s="323"/>
      <c r="G65" s="323"/>
      <c r="H65" s="323"/>
      <c r="I65" s="323"/>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row>
    <row r="66" spans="3:41" x14ac:dyDescent="0.2">
      <c r="C66" s="323"/>
      <c r="D66" s="323"/>
      <c r="E66" s="323"/>
      <c r="F66" s="323"/>
      <c r="G66" s="323"/>
      <c r="H66" s="323"/>
      <c r="I66" s="323"/>
      <c r="J66" s="323"/>
      <c r="K66" s="323"/>
      <c r="L66" s="323"/>
      <c r="M66" s="323"/>
      <c r="N66" s="323"/>
      <c r="O66" s="323"/>
      <c r="P66" s="323"/>
      <c r="Q66" s="323"/>
      <c r="R66" s="323"/>
      <c r="S66" s="323"/>
      <c r="T66" s="323"/>
      <c r="U66" s="323"/>
      <c r="V66" s="323"/>
      <c r="W66" s="323"/>
      <c r="X66" s="323"/>
      <c r="Y66" s="323"/>
      <c r="Z66" s="323"/>
      <c r="AA66" s="323"/>
      <c r="AB66" s="323"/>
      <c r="AC66" s="323"/>
      <c r="AD66" s="323"/>
      <c r="AE66" s="323"/>
      <c r="AF66" s="323"/>
      <c r="AG66" s="323"/>
      <c r="AH66" s="323"/>
      <c r="AI66" s="323"/>
      <c r="AJ66" s="323"/>
      <c r="AK66" s="323"/>
      <c r="AL66" s="323"/>
      <c r="AM66" s="323"/>
      <c r="AN66" s="323"/>
      <c r="AO66" s="323"/>
    </row>
    <row r="67" spans="3:41" x14ac:dyDescent="0.2">
      <c r="C67" s="323"/>
      <c r="D67" s="323"/>
      <c r="E67" s="323"/>
      <c r="F67" s="323"/>
      <c r="G67" s="323"/>
      <c r="H67" s="323"/>
      <c r="I67" s="323"/>
      <c r="J67" s="323"/>
      <c r="K67" s="323"/>
      <c r="L67" s="323"/>
      <c r="M67" s="323"/>
      <c r="N67" s="323"/>
      <c r="O67" s="323"/>
      <c r="P67" s="323"/>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row>
    <row r="68" spans="3:41" x14ac:dyDescent="0.2">
      <c r="C68" s="323"/>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323"/>
      <c r="AG68" s="323"/>
      <c r="AH68" s="323"/>
      <c r="AI68" s="323"/>
      <c r="AJ68" s="323"/>
      <c r="AK68" s="323"/>
      <c r="AL68" s="323"/>
      <c r="AM68" s="323"/>
      <c r="AN68" s="323"/>
      <c r="AO68" s="323"/>
    </row>
    <row r="69" spans="3:41" x14ac:dyDescent="0.2">
      <c r="C69" s="323"/>
      <c r="D69" s="323"/>
      <c r="E69" s="323"/>
      <c r="F69" s="323"/>
      <c r="G69" s="323"/>
      <c r="H69" s="323"/>
      <c r="I69" s="323"/>
      <c r="J69" s="323"/>
      <c r="K69" s="323"/>
      <c r="L69" s="323"/>
      <c r="M69" s="323"/>
      <c r="N69" s="323"/>
      <c r="O69" s="323"/>
      <c r="P69" s="323"/>
      <c r="Q69" s="323"/>
      <c r="R69" s="323"/>
      <c r="S69" s="323"/>
      <c r="T69" s="323"/>
      <c r="U69" s="323"/>
      <c r="V69" s="323"/>
      <c r="W69" s="323"/>
      <c r="X69" s="323"/>
      <c r="Y69" s="323"/>
      <c r="Z69" s="323"/>
      <c r="AA69" s="323"/>
      <c r="AB69" s="323"/>
      <c r="AC69" s="323"/>
      <c r="AD69" s="323"/>
      <c r="AE69" s="323"/>
      <c r="AF69" s="323"/>
      <c r="AG69" s="323"/>
      <c r="AH69" s="323"/>
      <c r="AI69" s="323"/>
      <c r="AJ69" s="323"/>
      <c r="AK69" s="323"/>
      <c r="AL69" s="323"/>
      <c r="AM69" s="323"/>
      <c r="AN69" s="323"/>
      <c r="AO69" s="323"/>
    </row>
    <row r="70" spans="3:41" x14ac:dyDescent="0.2">
      <c r="C70" s="323"/>
      <c r="D70" s="323"/>
      <c r="E70" s="323"/>
      <c r="F70" s="323"/>
      <c r="G70" s="323"/>
      <c r="H70" s="323"/>
      <c r="I70" s="323"/>
      <c r="J70" s="323"/>
      <c r="K70" s="323"/>
      <c r="L70" s="323"/>
      <c r="M70" s="323"/>
      <c r="N70" s="323"/>
      <c r="O70" s="323"/>
      <c r="P70" s="323"/>
      <c r="Q70" s="323"/>
      <c r="R70" s="323"/>
      <c r="S70" s="323"/>
      <c r="T70" s="323"/>
      <c r="U70" s="323"/>
      <c r="V70" s="323"/>
      <c r="W70" s="323"/>
      <c r="X70" s="323"/>
      <c r="Y70" s="323"/>
      <c r="Z70" s="323"/>
      <c r="AA70" s="323"/>
      <c r="AB70" s="323"/>
      <c r="AC70" s="323"/>
      <c r="AD70" s="323"/>
      <c r="AE70" s="323"/>
      <c r="AF70" s="323"/>
      <c r="AG70" s="323"/>
      <c r="AH70" s="323"/>
      <c r="AI70" s="323"/>
      <c r="AJ70" s="323"/>
      <c r="AK70" s="323"/>
      <c r="AL70" s="323"/>
      <c r="AM70" s="323"/>
      <c r="AN70" s="323"/>
      <c r="AO70" s="323"/>
    </row>
    <row r="71" spans="3:41" x14ac:dyDescent="0.2">
      <c r="C71" s="323"/>
      <c r="D71" s="323"/>
      <c r="E71" s="323"/>
      <c r="F71" s="323"/>
      <c r="G71" s="323"/>
      <c r="H71" s="323"/>
      <c r="I71" s="323"/>
      <c r="J71" s="323"/>
      <c r="K71" s="323"/>
      <c r="L71" s="323"/>
      <c r="M71" s="323"/>
      <c r="N71" s="323"/>
      <c r="O71" s="323"/>
      <c r="P71" s="323"/>
      <c r="Q71" s="323"/>
      <c r="R71" s="323"/>
      <c r="S71" s="323"/>
      <c r="T71" s="323"/>
      <c r="U71" s="323"/>
      <c r="V71" s="323"/>
      <c r="W71" s="323"/>
      <c r="X71" s="323"/>
      <c r="Y71" s="323"/>
      <c r="Z71" s="323"/>
      <c r="AA71" s="323"/>
      <c r="AB71" s="323"/>
      <c r="AC71" s="323"/>
      <c r="AD71" s="323"/>
      <c r="AE71" s="323"/>
      <c r="AF71" s="323"/>
      <c r="AG71" s="323"/>
      <c r="AH71" s="323"/>
      <c r="AI71" s="323"/>
      <c r="AJ71" s="323"/>
      <c r="AK71" s="323"/>
      <c r="AL71" s="323"/>
      <c r="AM71" s="323"/>
      <c r="AN71" s="323"/>
      <c r="AO71" s="323"/>
    </row>
    <row r="72" spans="3:41" x14ac:dyDescent="0.2">
      <c r="C72" s="323"/>
      <c r="D72" s="323"/>
      <c r="E72" s="323"/>
      <c r="F72" s="323"/>
      <c r="G72" s="323"/>
      <c r="H72" s="323"/>
      <c r="I72" s="323"/>
      <c r="J72" s="323"/>
      <c r="K72" s="323"/>
      <c r="L72" s="323"/>
      <c r="M72" s="323"/>
      <c r="N72" s="323"/>
      <c r="O72" s="323"/>
      <c r="P72" s="323"/>
      <c r="Q72" s="323"/>
      <c r="R72" s="323"/>
      <c r="S72" s="323"/>
      <c r="T72" s="323"/>
      <c r="U72" s="323"/>
      <c r="V72" s="323"/>
      <c r="W72" s="323"/>
      <c r="X72" s="323"/>
      <c r="Y72" s="323"/>
      <c r="Z72" s="323"/>
      <c r="AA72" s="323"/>
      <c r="AB72" s="323"/>
      <c r="AC72" s="323"/>
      <c r="AD72" s="323"/>
      <c r="AE72" s="323"/>
      <c r="AF72" s="323"/>
      <c r="AG72" s="323"/>
      <c r="AH72" s="323"/>
      <c r="AI72" s="323"/>
      <c r="AJ72" s="323"/>
      <c r="AK72" s="323"/>
      <c r="AL72" s="323"/>
      <c r="AM72" s="323"/>
      <c r="AN72" s="323"/>
      <c r="AO72" s="323"/>
    </row>
    <row r="73" spans="3:41" x14ac:dyDescent="0.2">
      <c r="C73" s="323"/>
      <c r="D73" s="323"/>
      <c r="E73" s="323"/>
      <c r="F73" s="323"/>
      <c r="G73" s="323"/>
      <c r="H73" s="323"/>
      <c r="I73" s="323"/>
      <c r="J73" s="323"/>
      <c r="K73" s="323"/>
      <c r="L73" s="323"/>
      <c r="M73" s="323"/>
      <c r="N73" s="323"/>
      <c r="O73" s="323"/>
      <c r="P73" s="323"/>
      <c r="Q73" s="323"/>
      <c r="R73" s="323"/>
      <c r="S73" s="323"/>
      <c r="T73" s="323"/>
      <c r="U73" s="323"/>
      <c r="V73" s="323"/>
      <c r="W73" s="323"/>
      <c r="X73" s="323"/>
      <c r="Y73" s="323"/>
      <c r="Z73" s="323"/>
      <c r="AA73" s="323"/>
      <c r="AB73" s="323"/>
      <c r="AC73" s="323"/>
      <c r="AD73" s="323"/>
      <c r="AE73" s="323"/>
      <c r="AF73" s="323"/>
      <c r="AG73" s="323"/>
      <c r="AH73" s="323"/>
      <c r="AI73" s="323"/>
      <c r="AJ73" s="323"/>
      <c r="AK73" s="323"/>
      <c r="AL73" s="323"/>
      <c r="AM73" s="323"/>
      <c r="AN73" s="323"/>
      <c r="AO73" s="323"/>
    </row>
    <row r="74" spans="3:41" x14ac:dyDescent="0.2">
      <c r="C74" s="323"/>
      <c r="D74" s="323"/>
      <c r="E74" s="323"/>
      <c r="F74" s="323"/>
      <c r="G74" s="323"/>
      <c r="H74" s="323"/>
      <c r="I74" s="323"/>
      <c r="J74" s="323"/>
      <c r="K74" s="323"/>
      <c r="L74" s="323"/>
      <c r="M74" s="323"/>
      <c r="N74" s="323"/>
      <c r="O74" s="323"/>
      <c r="P74" s="323"/>
      <c r="Q74" s="323"/>
      <c r="R74" s="323"/>
      <c r="S74" s="323"/>
      <c r="T74" s="323"/>
      <c r="U74" s="323"/>
      <c r="V74" s="323"/>
      <c r="W74" s="323"/>
      <c r="X74" s="323"/>
      <c r="Y74" s="323"/>
      <c r="Z74" s="323"/>
      <c r="AA74" s="323"/>
      <c r="AB74" s="323"/>
      <c r="AC74" s="323"/>
      <c r="AD74" s="323"/>
      <c r="AE74" s="323"/>
      <c r="AF74" s="323"/>
      <c r="AG74" s="323"/>
      <c r="AH74" s="323"/>
      <c r="AI74" s="323"/>
      <c r="AJ74" s="323"/>
      <c r="AK74" s="323"/>
      <c r="AL74" s="323"/>
      <c r="AM74" s="323"/>
      <c r="AN74" s="323"/>
      <c r="AO74" s="323"/>
    </row>
    <row r="75" spans="3:41" x14ac:dyDescent="0.2">
      <c r="C75" s="323"/>
      <c r="D75" s="323"/>
      <c r="E75" s="323"/>
      <c r="F75" s="323"/>
      <c r="G75" s="323"/>
      <c r="H75" s="323"/>
      <c r="I75" s="323"/>
      <c r="J75" s="323"/>
      <c r="K75" s="323"/>
      <c r="L75" s="323"/>
      <c r="M75" s="323"/>
      <c r="N75" s="323"/>
      <c r="O75" s="323"/>
      <c r="P75" s="323"/>
      <c r="Q75" s="323"/>
      <c r="R75" s="323"/>
      <c r="S75" s="323"/>
      <c r="T75" s="323"/>
      <c r="U75" s="323"/>
      <c r="V75" s="323"/>
      <c r="W75" s="323"/>
      <c r="X75" s="323"/>
      <c r="Y75" s="323"/>
      <c r="Z75" s="323"/>
      <c r="AA75" s="323"/>
      <c r="AB75" s="323"/>
      <c r="AC75" s="323"/>
      <c r="AD75" s="323"/>
      <c r="AE75" s="323"/>
      <c r="AF75" s="323"/>
      <c r="AG75" s="323"/>
      <c r="AH75" s="323"/>
      <c r="AI75" s="323"/>
      <c r="AJ75" s="323"/>
      <c r="AK75" s="323"/>
      <c r="AL75" s="323"/>
      <c r="AM75" s="323"/>
      <c r="AN75" s="323"/>
      <c r="AO75" s="323"/>
    </row>
    <row r="76" spans="3:41" x14ac:dyDescent="0.2">
      <c r="C76" s="323"/>
      <c r="D76" s="323"/>
      <c r="E76" s="323"/>
      <c r="F76" s="323"/>
      <c r="G76" s="323"/>
      <c r="H76" s="323"/>
      <c r="I76" s="323"/>
      <c r="J76" s="323"/>
      <c r="K76" s="323"/>
      <c r="L76" s="323"/>
      <c r="M76" s="323"/>
      <c r="N76" s="323"/>
      <c r="O76" s="323"/>
      <c r="P76" s="323"/>
      <c r="Q76" s="323"/>
      <c r="R76" s="323"/>
      <c r="S76" s="323"/>
      <c r="T76" s="323"/>
      <c r="U76" s="323"/>
      <c r="V76" s="323"/>
      <c r="W76" s="323"/>
      <c r="X76" s="323"/>
      <c r="Y76" s="323"/>
      <c r="Z76" s="323"/>
      <c r="AA76" s="323"/>
      <c r="AB76" s="323"/>
      <c r="AC76" s="323"/>
      <c r="AD76" s="323"/>
      <c r="AE76" s="323"/>
      <c r="AF76" s="323"/>
      <c r="AG76" s="323"/>
      <c r="AH76" s="323"/>
      <c r="AI76" s="323"/>
      <c r="AJ76" s="323"/>
      <c r="AK76" s="323"/>
      <c r="AL76" s="323"/>
      <c r="AM76" s="323"/>
      <c r="AN76" s="323"/>
      <c r="AO76" s="323"/>
    </row>
    <row r="77" spans="3:41" x14ac:dyDescent="0.2">
      <c r="C77" s="323"/>
      <c r="D77" s="323"/>
      <c r="E77" s="323"/>
      <c r="F77" s="323"/>
      <c r="G77" s="323"/>
      <c r="H77" s="323"/>
      <c r="I77" s="323"/>
      <c r="J77" s="323"/>
      <c r="K77" s="323"/>
      <c r="L77" s="323"/>
      <c r="M77" s="323"/>
      <c r="N77" s="323"/>
      <c r="O77" s="323"/>
      <c r="P77" s="323"/>
      <c r="Q77" s="323"/>
      <c r="R77" s="323"/>
      <c r="S77" s="323"/>
      <c r="T77" s="323"/>
      <c r="U77" s="323"/>
      <c r="V77" s="323"/>
      <c r="W77" s="323"/>
      <c r="X77" s="323"/>
      <c r="Y77" s="323"/>
      <c r="Z77" s="323"/>
      <c r="AA77" s="323"/>
      <c r="AB77" s="323"/>
      <c r="AC77" s="323"/>
      <c r="AD77" s="323"/>
      <c r="AE77" s="323"/>
      <c r="AF77" s="323"/>
      <c r="AG77" s="323"/>
      <c r="AH77" s="323"/>
      <c r="AI77" s="323"/>
      <c r="AJ77" s="323"/>
      <c r="AK77" s="323"/>
      <c r="AL77" s="323"/>
      <c r="AM77" s="323"/>
      <c r="AN77" s="323"/>
      <c r="AO77" s="323"/>
    </row>
    <row r="78" spans="3:41" x14ac:dyDescent="0.2">
      <c r="C78" s="323"/>
      <c r="D78" s="323"/>
      <c r="E78" s="323"/>
      <c r="F78" s="323"/>
      <c r="G78" s="323"/>
      <c r="H78" s="323"/>
      <c r="I78" s="323"/>
      <c r="J78" s="323"/>
      <c r="K78" s="323"/>
      <c r="L78" s="323"/>
      <c r="M78" s="323"/>
      <c r="N78" s="323"/>
      <c r="O78" s="323"/>
      <c r="P78" s="323"/>
      <c r="Q78" s="323"/>
      <c r="R78" s="323"/>
      <c r="S78" s="323"/>
      <c r="T78" s="323"/>
      <c r="U78" s="323"/>
      <c r="V78" s="323"/>
      <c r="W78" s="323"/>
      <c r="X78" s="323"/>
      <c r="Y78" s="323"/>
      <c r="Z78" s="323"/>
      <c r="AA78" s="323"/>
      <c r="AB78" s="323"/>
      <c r="AC78" s="323"/>
      <c r="AD78" s="323"/>
      <c r="AE78" s="323"/>
      <c r="AF78" s="323"/>
      <c r="AG78" s="323"/>
      <c r="AH78" s="323"/>
      <c r="AI78" s="323"/>
      <c r="AJ78" s="323"/>
      <c r="AK78" s="323"/>
      <c r="AL78" s="323"/>
      <c r="AM78" s="323"/>
      <c r="AN78" s="323"/>
      <c r="AO78" s="323"/>
    </row>
    <row r="79" spans="3:41" x14ac:dyDescent="0.2">
      <c r="C79" s="323"/>
      <c r="D79" s="323"/>
      <c r="E79" s="323"/>
      <c r="F79" s="323"/>
      <c r="G79" s="323"/>
      <c r="H79" s="323"/>
      <c r="I79" s="323"/>
      <c r="J79" s="323"/>
      <c r="K79" s="323"/>
      <c r="L79" s="323"/>
      <c r="M79" s="323"/>
      <c r="N79" s="323"/>
      <c r="O79" s="323"/>
      <c r="P79" s="323"/>
      <c r="Q79" s="323"/>
      <c r="R79" s="323"/>
      <c r="S79" s="323"/>
      <c r="T79" s="323"/>
      <c r="U79" s="323"/>
      <c r="V79" s="323"/>
      <c r="W79" s="323"/>
      <c r="X79" s="323"/>
      <c r="Y79" s="323"/>
      <c r="Z79" s="323"/>
      <c r="AA79" s="323"/>
      <c r="AB79" s="323"/>
      <c r="AC79" s="323"/>
      <c r="AD79" s="323"/>
      <c r="AE79" s="323"/>
      <c r="AF79" s="323"/>
      <c r="AG79" s="323"/>
      <c r="AH79" s="323"/>
      <c r="AI79" s="323"/>
      <c r="AJ79" s="323"/>
      <c r="AK79" s="323"/>
      <c r="AL79" s="323"/>
      <c r="AM79" s="323"/>
      <c r="AN79" s="323"/>
      <c r="AO79" s="323"/>
    </row>
    <row r="80" spans="3:41" x14ac:dyDescent="0.2">
      <c r="C80" s="323"/>
      <c r="D80" s="323"/>
      <c r="E80" s="323"/>
      <c r="F80" s="323"/>
      <c r="G80" s="323"/>
      <c r="H80" s="323"/>
      <c r="I80" s="323"/>
      <c r="J80" s="323"/>
      <c r="K80" s="323"/>
      <c r="L80" s="323"/>
      <c r="M80" s="323"/>
      <c r="N80" s="323"/>
      <c r="O80" s="323"/>
      <c r="P80" s="323"/>
      <c r="Q80" s="323"/>
      <c r="R80" s="323"/>
      <c r="S80" s="323"/>
      <c r="T80" s="323"/>
      <c r="U80" s="323"/>
      <c r="V80" s="323"/>
      <c r="W80" s="323"/>
      <c r="X80" s="323"/>
      <c r="Y80" s="323"/>
      <c r="Z80" s="323"/>
      <c r="AA80" s="323"/>
      <c r="AB80" s="323"/>
      <c r="AC80" s="323"/>
      <c r="AD80" s="323"/>
      <c r="AE80" s="323"/>
      <c r="AF80" s="323"/>
      <c r="AG80" s="323"/>
      <c r="AH80" s="323"/>
      <c r="AI80" s="323"/>
      <c r="AJ80" s="323"/>
      <c r="AK80" s="323"/>
      <c r="AL80" s="323"/>
      <c r="AM80" s="323"/>
      <c r="AN80" s="323"/>
      <c r="AO80" s="323"/>
    </row>
    <row r="81" spans="3:41" x14ac:dyDescent="0.2">
      <c r="C81" s="323"/>
      <c r="D81" s="323"/>
      <c r="E81" s="323"/>
      <c r="F81" s="323"/>
      <c r="G81" s="323"/>
      <c r="H81" s="323"/>
      <c r="I81" s="323"/>
      <c r="J81" s="323"/>
      <c r="K81" s="323"/>
      <c r="L81" s="323"/>
      <c r="M81" s="323"/>
      <c r="N81" s="323"/>
      <c r="O81" s="323"/>
      <c r="P81" s="323"/>
      <c r="Q81" s="323"/>
      <c r="R81" s="323"/>
      <c r="S81" s="323"/>
      <c r="T81" s="323"/>
      <c r="U81" s="323"/>
      <c r="V81" s="323"/>
      <c r="W81" s="323"/>
      <c r="X81" s="323"/>
      <c r="Y81" s="323"/>
      <c r="Z81" s="323"/>
      <c r="AA81" s="323"/>
      <c r="AB81" s="323"/>
      <c r="AC81" s="323"/>
      <c r="AD81" s="323"/>
      <c r="AE81" s="323"/>
      <c r="AF81" s="323"/>
      <c r="AG81" s="323"/>
      <c r="AH81" s="323"/>
      <c r="AI81" s="323"/>
      <c r="AJ81" s="323"/>
      <c r="AK81" s="323"/>
      <c r="AL81" s="323"/>
      <c r="AM81" s="323"/>
      <c r="AN81" s="323"/>
      <c r="AO81" s="323"/>
    </row>
    <row r="82" spans="3:41" x14ac:dyDescent="0.2">
      <c r="C82" s="323"/>
      <c r="D82" s="323"/>
      <c r="E82" s="323"/>
      <c r="F82" s="323"/>
      <c r="G82" s="323"/>
      <c r="H82" s="323"/>
      <c r="I82" s="323"/>
      <c r="J82" s="323"/>
      <c r="K82" s="323"/>
      <c r="L82" s="323"/>
      <c r="M82" s="323"/>
      <c r="N82" s="323"/>
      <c r="O82" s="323"/>
      <c r="P82" s="323"/>
      <c r="Q82" s="323"/>
      <c r="R82" s="323"/>
      <c r="S82" s="323"/>
      <c r="T82" s="323"/>
      <c r="U82" s="323"/>
      <c r="V82" s="323"/>
      <c r="W82" s="323"/>
      <c r="X82" s="323"/>
      <c r="Y82" s="323"/>
      <c r="Z82" s="323"/>
      <c r="AA82" s="323"/>
      <c r="AB82" s="323"/>
      <c r="AC82" s="323"/>
      <c r="AD82" s="323"/>
      <c r="AE82" s="323"/>
      <c r="AF82" s="323"/>
      <c r="AG82" s="323"/>
      <c r="AH82" s="323"/>
      <c r="AI82" s="323"/>
      <c r="AJ82" s="323"/>
      <c r="AK82" s="323"/>
      <c r="AL82" s="323"/>
      <c r="AM82" s="323"/>
      <c r="AN82" s="323"/>
      <c r="AO82" s="323"/>
    </row>
    <row r="83" spans="3:41" x14ac:dyDescent="0.2">
      <c r="C83" s="323"/>
      <c r="D83" s="323"/>
      <c r="E83" s="323"/>
      <c r="F83" s="323"/>
      <c r="G83" s="323"/>
      <c r="H83" s="323"/>
      <c r="I83" s="323"/>
      <c r="J83" s="323"/>
      <c r="K83" s="323"/>
      <c r="L83" s="323"/>
      <c r="M83" s="323"/>
      <c r="N83" s="323"/>
      <c r="O83" s="323"/>
      <c r="P83" s="323"/>
      <c r="Q83" s="323"/>
      <c r="R83" s="323"/>
      <c r="S83" s="323"/>
      <c r="T83" s="323"/>
      <c r="U83" s="323"/>
      <c r="V83" s="323"/>
      <c r="W83" s="323"/>
      <c r="X83" s="323"/>
      <c r="Y83" s="323"/>
      <c r="Z83" s="323"/>
      <c r="AA83" s="323"/>
      <c r="AB83" s="323"/>
      <c r="AC83" s="323"/>
      <c r="AD83" s="323"/>
      <c r="AE83" s="323"/>
      <c r="AF83" s="323"/>
      <c r="AG83" s="323"/>
      <c r="AH83" s="323"/>
      <c r="AI83" s="323"/>
      <c r="AJ83" s="323"/>
      <c r="AK83" s="323"/>
      <c r="AL83" s="323"/>
      <c r="AM83" s="323"/>
      <c r="AN83" s="323"/>
      <c r="AO83" s="323"/>
    </row>
    <row r="84" spans="3:41" x14ac:dyDescent="0.2">
      <c r="C84" s="323"/>
      <c r="D84" s="323"/>
      <c r="E84" s="323"/>
      <c r="F84" s="323"/>
      <c r="G84" s="323"/>
      <c r="H84" s="323"/>
      <c r="I84" s="323"/>
      <c r="J84" s="323"/>
      <c r="K84" s="323"/>
      <c r="L84" s="323"/>
      <c r="M84" s="323"/>
      <c r="N84" s="323"/>
      <c r="O84" s="323"/>
      <c r="P84" s="323"/>
      <c r="Q84" s="323"/>
      <c r="R84" s="323"/>
      <c r="S84" s="323"/>
      <c r="T84" s="323"/>
      <c r="U84" s="323"/>
      <c r="V84" s="323"/>
      <c r="W84" s="323"/>
      <c r="X84" s="323"/>
      <c r="Y84" s="323"/>
      <c r="Z84" s="323"/>
      <c r="AA84" s="323"/>
      <c r="AB84" s="323"/>
      <c r="AC84" s="323"/>
      <c r="AD84" s="323"/>
      <c r="AE84" s="323"/>
      <c r="AF84" s="323"/>
      <c r="AG84" s="323"/>
      <c r="AH84" s="323"/>
      <c r="AI84" s="323"/>
      <c r="AJ84" s="323"/>
      <c r="AK84" s="323"/>
      <c r="AL84" s="323"/>
      <c r="AM84" s="323"/>
      <c r="AN84" s="323"/>
      <c r="AO84" s="323"/>
    </row>
    <row r="85" spans="3:41" x14ac:dyDescent="0.2">
      <c r="C85" s="323"/>
      <c r="D85" s="323"/>
      <c r="E85" s="323"/>
      <c r="F85" s="323"/>
      <c r="G85" s="323"/>
      <c r="H85" s="323"/>
      <c r="I85" s="323"/>
      <c r="J85" s="323"/>
      <c r="K85" s="323"/>
      <c r="L85" s="323"/>
      <c r="M85" s="323"/>
      <c r="N85" s="323"/>
      <c r="O85" s="323"/>
      <c r="P85" s="323"/>
      <c r="Q85" s="323"/>
      <c r="R85" s="323"/>
      <c r="S85" s="323"/>
      <c r="T85" s="323"/>
      <c r="U85" s="323"/>
      <c r="V85" s="323"/>
      <c r="W85" s="323"/>
      <c r="X85" s="323"/>
      <c r="Y85" s="323"/>
      <c r="Z85" s="323"/>
      <c r="AA85" s="323"/>
      <c r="AB85" s="323"/>
      <c r="AC85" s="323"/>
      <c r="AD85" s="323"/>
      <c r="AE85" s="323"/>
      <c r="AF85" s="323"/>
      <c r="AG85" s="323"/>
      <c r="AH85" s="323"/>
      <c r="AI85" s="323"/>
      <c r="AJ85" s="323"/>
      <c r="AK85" s="323"/>
      <c r="AL85" s="323"/>
      <c r="AM85" s="323"/>
      <c r="AN85" s="323"/>
      <c r="AO85" s="323"/>
    </row>
    <row r="86" spans="3:41" x14ac:dyDescent="0.2">
      <c r="C86" s="323"/>
      <c r="D86" s="323"/>
      <c r="E86" s="323"/>
      <c r="F86" s="323"/>
      <c r="G86" s="323"/>
      <c r="H86" s="323"/>
      <c r="I86" s="323"/>
      <c r="J86" s="323"/>
      <c r="K86" s="323"/>
      <c r="L86" s="323"/>
      <c r="M86" s="323"/>
      <c r="N86" s="323"/>
      <c r="O86" s="323"/>
      <c r="P86" s="323"/>
      <c r="Q86" s="323"/>
      <c r="R86" s="323"/>
      <c r="S86" s="323"/>
      <c r="T86" s="323"/>
      <c r="U86" s="323"/>
      <c r="V86" s="323"/>
      <c r="W86" s="323"/>
      <c r="X86" s="323"/>
      <c r="Y86" s="323"/>
      <c r="Z86" s="323"/>
      <c r="AA86" s="323"/>
      <c r="AB86" s="323"/>
      <c r="AC86" s="323"/>
      <c r="AD86" s="323"/>
      <c r="AE86" s="323"/>
      <c r="AF86" s="323"/>
      <c r="AG86" s="323"/>
      <c r="AH86" s="323"/>
      <c r="AI86" s="323"/>
      <c r="AJ86" s="323"/>
      <c r="AK86" s="323"/>
      <c r="AL86" s="323"/>
      <c r="AM86" s="323"/>
      <c r="AN86" s="323"/>
      <c r="AO86" s="323"/>
    </row>
    <row r="87" spans="3:41" x14ac:dyDescent="0.2">
      <c r="C87" s="323"/>
      <c r="D87" s="323"/>
      <c r="E87" s="323"/>
      <c r="F87" s="323"/>
      <c r="G87" s="323"/>
      <c r="H87" s="323"/>
      <c r="I87" s="323"/>
      <c r="J87" s="323"/>
      <c r="K87" s="323"/>
      <c r="L87" s="323"/>
      <c r="M87" s="323"/>
      <c r="N87" s="323"/>
      <c r="O87" s="323"/>
      <c r="P87" s="323"/>
      <c r="Q87" s="323"/>
      <c r="R87" s="323"/>
      <c r="S87" s="323"/>
      <c r="T87" s="323"/>
      <c r="U87" s="323"/>
      <c r="V87" s="323"/>
      <c r="W87" s="323"/>
      <c r="X87" s="323"/>
      <c r="Y87" s="323"/>
      <c r="Z87" s="323"/>
      <c r="AA87" s="323"/>
      <c r="AB87" s="323"/>
      <c r="AC87" s="323"/>
      <c r="AD87" s="323"/>
      <c r="AE87" s="323"/>
      <c r="AF87" s="323"/>
      <c r="AG87" s="323"/>
      <c r="AH87" s="323"/>
      <c r="AI87" s="323"/>
      <c r="AJ87" s="323"/>
      <c r="AK87" s="323"/>
      <c r="AL87" s="323"/>
      <c r="AM87" s="323"/>
      <c r="AN87" s="323"/>
      <c r="AO87" s="323"/>
    </row>
    <row r="88" spans="3:41" x14ac:dyDescent="0.2">
      <c r="C88" s="323"/>
      <c r="D88" s="323"/>
      <c r="E88" s="323"/>
      <c r="F88" s="323"/>
      <c r="G88" s="323"/>
      <c r="H88" s="323"/>
      <c r="I88" s="323"/>
      <c r="J88" s="323"/>
      <c r="K88" s="323"/>
      <c r="L88" s="323"/>
      <c r="M88" s="323"/>
      <c r="N88" s="323"/>
      <c r="O88" s="323"/>
      <c r="P88" s="323"/>
      <c r="Q88" s="323"/>
      <c r="R88" s="323"/>
      <c r="S88" s="323"/>
      <c r="T88" s="323"/>
      <c r="U88" s="323"/>
      <c r="V88" s="323"/>
      <c r="W88" s="323"/>
      <c r="X88" s="323"/>
      <c r="Y88" s="323"/>
      <c r="Z88" s="323"/>
      <c r="AA88" s="323"/>
      <c r="AB88" s="323"/>
      <c r="AC88" s="323"/>
      <c r="AD88" s="323"/>
      <c r="AE88" s="323"/>
      <c r="AF88" s="323"/>
      <c r="AG88" s="323"/>
      <c r="AH88" s="323"/>
      <c r="AI88" s="323"/>
      <c r="AJ88" s="323"/>
      <c r="AK88" s="323"/>
      <c r="AL88" s="323"/>
      <c r="AM88" s="323"/>
      <c r="AN88" s="323"/>
      <c r="AO88" s="323"/>
    </row>
    <row r="89" spans="3:41" x14ac:dyDescent="0.2">
      <c r="C89" s="323"/>
      <c r="D89" s="323"/>
      <c r="E89" s="323"/>
      <c r="F89" s="323"/>
      <c r="G89" s="323"/>
      <c r="H89" s="323"/>
      <c r="I89" s="323"/>
      <c r="J89" s="323"/>
      <c r="K89" s="323"/>
      <c r="L89" s="323"/>
      <c r="M89" s="323"/>
      <c r="N89" s="323"/>
      <c r="O89" s="323"/>
      <c r="P89" s="323"/>
      <c r="Q89" s="323"/>
      <c r="R89" s="323"/>
      <c r="S89" s="323"/>
      <c r="T89" s="323"/>
      <c r="U89" s="323"/>
      <c r="V89" s="323"/>
      <c r="W89" s="323"/>
      <c r="X89" s="323"/>
      <c r="Y89" s="323"/>
      <c r="Z89" s="323"/>
      <c r="AA89" s="323"/>
      <c r="AB89" s="323"/>
      <c r="AC89" s="323"/>
      <c r="AD89" s="323"/>
      <c r="AE89" s="323"/>
      <c r="AF89" s="323"/>
      <c r="AG89" s="323"/>
      <c r="AH89" s="323"/>
      <c r="AI89" s="323"/>
      <c r="AJ89" s="323"/>
      <c r="AK89" s="323"/>
      <c r="AL89" s="323"/>
      <c r="AM89" s="323"/>
      <c r="AN89" s="323"/>
      <c r="AO89" s="323"/>
    </row>
    <row r="90" spans="3:41" x14ac:dyDescent="0.2">
      <c r="C90" s="323"/>
      <c r="D90" s="323"/>
      <c r="E90" s="323"/>
      <c r="F90" s="323"/>
      <c r="G90" s="323"/>
      <c r="H90" s="323"/>
      <c r="I90" s="323"/>
      <c r="J90" s="323"/>
      <c r="K90" s="323"/>
      <c r="L90" s="323"/>
      <c r="M90" s="323"/>
      <c r="N90" s="323"/>
      <c r="O90" s="323"/>
      <c r="P90" s="323"/>
      <c r="Q90" s="323"/>
      <c r="R90" s="323"/>
      <c r="S90" s="323"/>
      <c r="T90" s="323"/>
      <c r="U90" s="323"/>
      <c r="V90" s="323"/>
      <c r="W90" s="323"/>
      <c r="X90" s="323"/>
      <c r="Y90" s="323"/>
      <c r="Z90" s="323"/>
      <c r="AA90" s="323"/>
      <c r="AB90" s="323"/>
      <c r="AC90" s="323"/>
      <c r="AD90" s="323"/>
      <c r="AE90" s="323"/>
      <c r="AF90" s="323"/>
      <c r="AG90" s="323"/>
      <c r="AH90" s="323"/>
      <c r="AI90" s="323"/>
      <c r="AJ90" s="323"/>
      <c r="AK90" s="323"/>
      <c r="AL90" s="323"/>
      <c r="AM90" s="323"/>
      <c r="AN90" s="323"/>
      <c r="AO90" s="323"/>
    </row>
    <row r="91" spans="3:41" x14ac:dyDescent="0.2">
      <c r="C91" s="323"/>
      <c r="D91" s="323"/>
      <c r="E91" s="323"/>
      <c r="F91" s="323"/>
      <c r="G91" s="323"/>
      <c r="H91" s="323"/>
      <c r="I91" s="323"/>
      <c r="J91" s="323"/>
      <c r="K91" s="323"/>
      <c r="L91" s="323"/>
      <c r="M91" s="323"/>
      <c r="N91" s="323"/>
      <c r="O91" s="323"/>
      <c r="P91" s="323"/>
      <c r="Q91" s="323"/>
      <c r="R91" s="323"/>
      <c r="S91" s="323"/>
      <c r="T91" s="323"/>
      <c r="U91" s="323"/>
      <c r="V91" s="323"/>
      <c r="W91" s="323"/>
      <c r="X91" s="323"/>
      <c r="Y91" s="323"/>
      <c r="Z91" s="323"/>
      <c r="AA91" s="323"/>
      <c r="AB91" s="323"/>
      <c r="AC91" s="323"/>
      <c r="AD91" s="323"/>
      <c r="AE91" s="323"/>
      <c r="AF91" s="323"/>
      <c r="AG91" s="323"/>
      <c r="AH91" s="323"/>
      <c r="AI91" s="323"/>
      <c r="AJ91" s="323"/>
      <c r="AK91" s="323"/>
      <c r="AL91" s="323"/>
      <c r="AM91" s="323"/>
      <c r="AN91" s="323"/>
      <c r="AO91" s="323"/>
    </row>
    <row r="92" spans="3:41" x14ac:dyDescent="0.2">
      <c r="C92" s="323"/>
      <c r="D92" s="323"/>
      <c r="E92" s="323"/>
      <c r="F92" s="323"/>
      <c r="G92" s="323"/>
      <c r="H92" s="323"/>
      <c r="I92" s="323"/>
      <c r="J92" s="323"/>
      <c r="K92" s="323"/>
      <c r="L92" s="323"/>
      <c r="M92" s="323"/>
      <c r="N92" s="323"/>
      <c r="O92" s="323"/>
      <c r="P92" s="323"/>
      <c r="Q92" s="323"/>
      <c r="R92" s="323"/>
      <c r="S92" s="323"/>
      <c r="T92" s="323"/>
      <c r="U92" s="323"/>
      <c r="V92" s="323"/>
      <c r="W92" s="323"/>
      <c r="X92" s="323"/>
      <c r="Y92" s="323"/>
      <c r="Z92" s="323"/>
      <c r="AA92" s="323"/>
      <c r="AB92" s="323"/>
      <c r="AC92" s="323"/>
      <c r="AD92" s="323"/>
      <c r="AE92" s="323"/>
      <c r="AF92" s="323"/>
      <c r="AG92" s="323"/>
      <c r="AH92" s="323"/>
      <c r="AI92" s="323"/>
      <c r="AJ92" s="323"/>
      <c r="AK92" s="323"/>
      <c r="AL92" s="323"/>
      <c r="AM92" s="323"/>
      <c r="AN92" s="323"/>
      <c r="AO92" s="323"/>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C38"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8" customWidth="1"/>
    <col min="2" max="2" width="21.36328125" style="328" customWidth="1"/>
    <col min="3" max="44" width="9.36328125" style="328" customWidth="1"/>
    <col min="45" max="233" width="9" style="328"/>
    <col min="234" max="234" width="3.36328125" style="328" customWidth="1"/>
    <col min="235" max="235" width="21.36328125" style="328" customWidth="1"/>
    <col min="236" max="237" width="0" style="328" hidden="1" customWidth="1"/>
    <col min="238" max="239" width="9.08984375" style="328" bestFit="1" customWidth="1"/>
    <col min="240" max="248" width="9" style="328"/>
    <col min="249" max="288" width="9.08984375" style="328" bestFit="1" customWidth="1"/>
    <col min="289" max="489" width="9" style="328"/>
    <col min="490" max="490" width="3.36328125" style="328" customWidth="1"/>
    <col min="491" max="491" width="21.36328125" style="328" customWidth="1"/>
    <col min="492" max="493" width="0" style="328" hidden="1" customWidth="1"/>
    <col min="494" max="495" width="9.08984375" style="328" bestFit="1" customWidth="1"/>
    <col min="496" max="504" width="9" style="328"/>
    <col min="505" max="544" width="9.08984375" style="328" bestFit="1" customWidth="1"/>
    <col min="545" max="745" width="9" style="328"/>
    <col min="746" max="746" width="3.36328125" style="328" customWidth="1"/>
    <col min="747" max="747" width="21.36328125" style="328" customWidth="1"/>
    <col min="748" max="749" width="0" style="328" hidden="1" customWidth="1"/>
    <col min="750" max="751" width="9.08984375" style="328" bestFit="1" customWidth="1"/>
    <col min="752" max="760" width="9" style="328"/>
    <col min="761" max="800" width="9.08984375" style="328" bestFit="1" customWidth="1"/>
    <col min="801" max="1001" width="9" style="328"/>
    <col min="1002" max="1002" width="3.36328125" style="328" customWidth="1"/>
    <col min="1003" max="1003" width="21.36328125" style="328" customWidth="1"/>
    <col min="1004" max="1005" width="0" style="328" hidden="1" customWidth="1"/>
    <col min="1006" max="1007" width="9.08984375" style="328" bestFit="1" customWidth="1"/>
    <col min="1008" max="1016" width="9" style="328"/>
    <col min="1017" max="1056" width="9.08984375" style="328" bestFit="1" customWidth="1"/>
    <col min="1057" max="1257" width="9" style="328"/>
    <col min="1258" max="1258" width="3.36328125" style="328" customWidth="1"/>
    <col min="1259" max="1259" width="21.36328125" style="328" customWidth="1"/>
    <col min="1260" max="1261" width="0" style="328" hidden="1" customWidth="1"/>
    <col min="1262" max="1263" width="9.08984375" style="328" bestFit="1" customWidth="1"/>
    <col min="1264" max="1272" width="9" style="328"/>
    <col min="1273" max="1312" width="9.08984375" style="328" bestFit="1" customWidth="1"/>
    <col min="1313" max="1513" width="9" style="328"/>
    <col min="1514" max="1514" width="3.36328125" style="328" customWidth="1"/>
    <col min="1515" max="1515" width="21.36328125" style="328" customWidth="1"/>
    <col min="1516" max="1517" width="0" style="328" hidden="1" customWidth="1"/>
    <col min="1518" max="1519" width="9.08984375" style="328" bestFit="1" customWidth="1"/>
    <col min="1520" max="1528" width="9" style="328"/>
    <col min="1529" max="1568" width="9.08984375" style="328" bestFit="1" customWidth="1"/>
    <col min="1569" max="1769" width="9" style="328"/>
    <col min="1770" max="1770" width="3.36328125" style="328" customWidth="1"/>
    <col min="1771" max="1771" width="21.36328125" style="328" customWidth="1"/>
    <col min="1772" max="1773" width="0" style="328" hidden="1" customWidth="1"/>
    <col min="1774" max="1775" width="9.08984375" style="328" bestFit="1" customWidth="1"/>
    <col min="1776" max="1784" width="9" style="328"/>
    <col min="1785" max="1824" width="9.08984375" style="328" bestFit="1" customWidth="1"/>
    <col min="1825" max="2025" width="9" style="328"/>
    <col min="2026" max="2026" width="3.36328125" style="328" customWidth="1"/>
    <col min="2027" max="2027" width="21.36328125" style="328" customWidth="1"/>
    <col min="2028" max="2029" width="0" style="328" hidden="1" customWidth="1"/>
    <col min="2030" max="2031" width="9.08984375" style="328" bestFit="1" customWidth="1"/>
    <col min="2032" max="2040" width="9" style="328"/>
    <col min="2041" max="2080" width="9.08984375" style="328" bestFit="1" customWidth="1"/>
    <col min="2081" max="2281" width="9" style="328"/>
    <col min="2282" max="2282" width="3.36328125" style="328" customWidth="1"/>
    <col min="2283" max="2283" width="21.36328125" style="328" customWidth="1"/>
    <col min="2284" max="2285" width="0" style="328" hidden="1" customWidth="1"/>
    <col min="2286" max="2287" width="9.08984375" style="328" bestFit="1" customWidth="1"/>
    <col min="2288" max="2296" width="9" style="328"/>
    <col min="2297" max="2336" width="9.08984375" style="328" bestFit="1" customWidth="1"/>
    <col min="2337" max="2537" width="9" style="328"/>
    <col min="2538" max="2538" width="3.36328125" style="328" customWidth="1"/>
    <col min="2539" max="2539" width="21.36328125" style="328" customWidth="1"/>
    <col min="2540" max="2541" width="0" style="328" hidden="1" customWidth="1"/>
    <col min="2542" max="2543" width="9.08984375" style="328" bestFit="1" customWidth="1"/>
    <col min="2544" max="2552" width="9" style="328"/>
    <col min="2553" max="2592" width="9.08984375" style="328" bestFit="1" customWidth="1"/>
    <col min="2593" max="2793" width="9" style="328"/>
    <col min="2794" max="2794" width="3.36328125" style="328" customWidth="1"/>
    <col min="2795" max="2795" width="21.36328125" style="328" customWidth="1"/>
    <col min="2796" max="2797" width="0" style="328" hidden="1" customWidth="1"/>
    <col min="2798" max="2799" width="9.08984375" style="328" bestFit="1" customWidth="1"/>
    <col min="2800" max="2808" width="9" style="328"/>
    <col min="2809" max="2848" width="9.08984375" style="328" bestFit="1" customWidth="1"/>
    <col min="2849" max="3049" width="9" style="328"/>
    <col min="3050" max="3050" width="3.36328125" style="328" customWidth="1"/>
    <col min="3051" max="3051" width="21.36328125" style="328" customWidth="1"/>
    <col min="3052" max="3053" width="0" style="328" hidden="1" customWidth="1"/>
    <col min="3054" max="3055" width="9.08984375" style="328" bestFit="1" customWidth="1"/>
    <col min="3056" max="3064" width="9" style="328"/>
    <col min="3065" max="3104" width="9.08984375" style="328" bestFit="1" customWidth="1"/>
    <col min="3105" max="3305" width="9" style="328"/>
    <col min="3306" max="3306" width="3.36328125" style="328" customWidth="1"/>
    <col min="3307" max="3307" width="21.36328125" style="328" customWidth="1"/>
    <col min="3308" max="3309" width="0" style="328" hidden="1" customWidth="1"/>
    <col min="3310" max="3311" width="9.08984375" style="328" bestFit="1" customWidth="1"/>
    <col min="3312" max="3320" width="9" style="328"/>
    <col min="3321" max="3360" width="9.08984375" style="328" bestFit="1" customWidth="1"/>
    <col min="3361" max="3561" width="9" style="328"/>
    <col min="3562" max="3562" width="3.36328125" style="328" customWidth="1"/>
    <col min="3563" max="3563" width="21.36328125" style="328" customWidth="1"/>
    <col min="3564" max="3565" width="0" style="328" hidden="1" customWidth="1"/>
    <col min="3566" max="3567" width="9.08984375" style="328" bestFit="1" customWidth="1"/>
    <col min="3568" max="3576" width="9" style="328"/>
    <col min="3577" max="3616" width="9.08984375" style="328" bestFit="1" customWidth="1"/>
    <col min="3617" max="3817" width="9" style="328"/>
    <col min="3818" max="3818" width="3.36328125" style="328" customWidth="1"/>
    <col min="3819" max="3819" width="21.36328125" style="328" customWidth="1"/>
    <col min="3820" max="3821" width="0" style="328" hidden="1" customWidth="1"/>
    <col min="3822" max="3823" width="9.08984375" style="328" bestFit="1" customWidth="1"/>
    <col min="3824" max="3832" width="9" style="328"/>
    <col min="3833" max="3872" width="9.08984375" style="328" bestFit="1" customWidth="1"/>
    <col min="3873" max="4073" width="9" style="328"/>
    <col min="4074" max="4074" width="3.36328125" style="328" customWidth="1"/>
    <col min="4075" max="4075" width="21.36328125" style="328" customWidth="1"/>
    <col min="4076" max="4077" width="0" style="328" hidden="1" customWidth="1"/>
    <col min="4078" max="4079" width="9.08984375" style="328" bestFit="1" customWidth="1"/>
    <col min="4080" max="4088" width="9" style="328"/>
    <col min="4089" max="4128" width="9.08984375" style="328" bestFit="1" customWidth="1"/>
    <col min="4129" max="4329" width="9" style="328"/>
    <col min="4330" max="4330" width="3.36328125" style="328" customWidth="1"/>
    <col min="4331" max="4331" width="21.36328125" style="328" customWidth="1"/>
    <col min="4332" max="4333" width="0" style="328" hidden="1" customWidth="1"/>
    <col min="4334" max="4335" width="9.08984375" style="328" bestFit="1" customWidth="1"/>
    <col min="4336" max="4344" width="9" style="328"/>
    <col min="4345" max="4384" width="9.08984375" style="328" bestFit="1" customWidth="1"/>
    <col min="4385" max="4585" width="9" style="328"/>
    <col min="4586" max="4586" width="3.36328125" style="328" customWidth="1"/>
    <col min="4587" max="4587" width="21.36328125" style="328" customWidth="1"/>
    <col min="4588" max="4589" width="0" style="328" hidden="1" customWidth="1"/>
    <col min="4590" max="4591" width="9.08984375" style="328" bestFit="1" customWidth="1"/>
    <col min="4592" max="4600" width="9" style="328"/>
    <col min="4601" max="4640" width="9.08984375" style="328" bestFit="1" customWidth="1"/>
    <col min="4641" max="4841" width="9" style="328"/>
    <col min="4842" max="4842" width="3.36328125" style="328" customWidth="1"/>
    <col min="4843" max="4843" width="21.36328125" style="328" customWidth="1"/>
    <col min="4844" max="4845" width="0" style="328" hidden="1" customWidth="1"/>
    <col min="4846" max="4847" width="9.08984375" style="328" bestFit="1" customWidth="1"/>
    <col min="4848" max="4856" width="9" style="328"/>
    <col min="4857" max="4896" width="9.08984375" style="328" bestFit="1" customWidth="1"/>
    <col min="4897" max="5097" width="9" style="328"/>
    <col min="5098" max="5098" width="3.36328125" style="328" customWidth="1"/>
    <col min="5099" max="5099" width="21.36328125" style="328" customWidth="1"/>
    <col min="5100" max="5101" width="0" style="328" hidden="1" customWidth="1"/>
    <col min="5102" max="5103" width="9.08984375" style="328" bestFit="1" customWidth="1"/>
    <col min="5104" max="5112" width="9" style="328"/>
    <col min="5113" max="5152" width="9.08984375" style="328" bestFit="1" customWidth="1"/>
    <col min="5153" max="5353" width="9" style="328"/>
    <col min="5354" max="5354" width="3.36328125" style="328" customWidth="1"/>
    <col min="5355" max="5355" width="21.36328125" style="328" customWidth="1"/>
    <col min="5356" max="5357" width="0" style="328" hidden="1" customWidth="1"/>
    <col min="5358" max="5359" width="9.08984375" style="328" bestFit="1" customWidth="1"/>
    <col min="5360" max="5368" width="9" style="328"/>
    <col min="5369" max="5408" width="9.08984375" style="328" bestFit="1" customWidth="1"/>
    <col min="5409" max="5609" width="9" style="328"/>
    <col min="5610" max="5610" width="3.36328125" style="328" customWidth="1"/>
    <col min="5611" max="5611" width="21.36328125" style="328" customWidth="1"/>
    <col min="5612" max="5613" width="0" style="328" hidden="1" customWidth="1"/>
    <col min="5614" max="5615" width="9.08984375" style="328" bestFit="1" customWidth="1"/>
    <col min="5616" max="5624" width="9" style="328"/>
    <col min="5625" max="5664" width="9.08984375" style="328" bestFit="1" customWidth="1"/>
    <col min="5665" max="5865" width="9" style="328"/>
    <col min="5866" max="5866" width="3.36328125" style="328" customWidth="1"/>
    <col min="5867" max="5867" width="21.36328125" style="328" customWidth="1"/>
    <col min="5868" max="5869" width="0" style="328" hidden="1" customWidth="1"/>
    <col min="5870" max="5871" width="9.08984375" style="328" bestFit="1" customWidth="1"/>
    <col min="5872" max="5880" width="9" style="328"/>
    <col min="5881" max="5920" width="9.08984375" style="328" bestFit="1" customWidth="1"/>
    <col min="5921" max="6121" width="9" style="328"/>
    <col min="6122" max="6122" width="3.36328125" style="328" customWidth="1"/>
    <col min="6123" max="6123" width="21.36328125" style="328" customWidth="1"/>
    <col min="6124" max="6125" width="0" style="328" hidden="1" customWidth="1"/>
    <col min="6126" max="6127" width="9.08984375" style="328" bestFit="1" customWidth="1"/>
    <col min="6128" max="6136" width="9" style="328"/>
    <col min="6137" max="6176" width="9.08984375" style="328" bestFit="1" customWidth="1"/>
    <col min="6177" max="6377" width="9" style="328"/>
    <col min="6378" max="6378" width="3.36328125" style="328" customWidth="1"/>
    <col min="6379" max="6379" width="21.36328125" style="328" customWidth="1"/>
    <col min="6380" max="6381" width="0" style="328" hidden="1" customWidth="1"/>
    <col min="6382" max="6383" width="9.08984375" style="328" bestFit="1" customWidth="1"/>
    <col min="6384" max="6392" width="9" style="328"/>
    <col min="6393" max="6432" width="9.08984375" style="328" bestFit="1" customWidth="1"/>
    <col min="6433" max="6633" width="9" style="328"/>
    <col min="6634" max="6634" width="3.36328125" style="328" customWidth="1"/>
    <col min="6635" max="6635" width="21.36328125" style="328" customWidth="1"/>
    <col min="6636" max="6637" width="0" style="328" hidden="1" customWidth="1"/>
    <col min="6638" max="6639" width="9.08984375" style="328" bestFit="1" customWidth="1"/>
    <col min="6640" max="6648" width="9" style="328"/>
    <col min="6649" max="6688" width="9.08984375" style="328" bestFit="1" customWidth="1"/>
    <col min="6689" max="6889" width="9" style="328"/>
    <col min="6890" max="6890" width="3.36328125" style="328" customWidth="1"/>
    <col min="6891" max="6891" width="21.36328125" style="328" customWidth="1"/>
    <col min="6892" max="6893" width="0" style="328" hidden="1" customWidth="1"/>
    <col min="6894" max="6895" width="9.08984375" style="328" bestFit="1" customWidth="1"/>
    <col min="6896" max="6904" width="9" style="328"/>
    <col min="6905" max="6944" width="9.08984375" style="328" bestFit="1" customWidth="1"/>
    <col min="6945" max="7145" width="9" style="328"/>
    <col min="7146" max="7146" width="3.36328125" style="328" customWidth="1"/>
    <col min="7147" max="7147" width="21.36328125" style="328" customWidth="1"/>
    <col min="7148" max="7149" width="0" style="328" hidden="1" customWidth="1"/>
    <col min="7150" max="7151" width="9.08984375" style="328" bestFit="1" customWidth="1"/>
    <col min="7152" max="7160" width="9" style="328"/>
    <col min="7161" max="7200" width="9.08984375" style="328" bestFit="1" customWidth="1"/>
    <col min="7201" max="7401" width="9" style="328"/>
    <col min="7402" max="7402" width="3.36328125" style="328" customWidth="1"/>
    <col min="7403" max="7403" width="21.36328125" style="328" customWidth="1"/>
    <col min="7404" max="7405" width="0" style="328" hidden="1" customWidth="1"/>
    <col min="7406" max="7407" width="9.08984375" style="328" bestFit="1" customWidth="1"/>
    <col min="7408" max="7416" width="9" style="328"/>
    <col min="7417" max="7456" width="9.08984375" style="328" bestFit="1" customWidth="1"/>
    <col min="7457" max="7657" width="9" style="328"/>
    <col min="7658" max="7658" width="3.36328125" style="328" customWidth="1"/>
    <col min="7659" max="7659" width="21.36328125" style="328" customWidth="1"/>
    <col min="7660" max="7661" width="0" style="328" hidden="1" customWidth="1"/>
    <col min="7662" max="7663" width="9.08984375" style="328" bestFit="1" customWidth="1"/>
    <col min="7664" max="7672" width="9" style="328"/>
    <col min="7673" max="7712" width="9.08984375" style="328" bestFit="1" customWidth="1"/>
    <col min="7713" max="7913" width="9" style="328"/>
    <col min="7914" max="7914" width="3.36328125" style="328" customWidth="1"/>
    <col min="7915" max="7915" width="21.36328125" style="328" customWidth="1"/>
    <col min="7916" max="7917" width="0" style="328" hidden="1" customWidth="1"/>
    <col min="7918" max="7919" width="9.08984375" style="328" bestFit="1" customWidth="1"/>
    <col min="7920" max="7928" width="9" style="328"/>
    <col min="7929" max="7968" width="9.08984375" style="328" bestFit="1" customWidth="1"/>
    <col min="7969" max="8169" width="9" style="328"/>
    <col min="8170" max="8170" width="3.36328125" style="328" customWidth="1"/>
    <col min="8171" max="8171" width="21.36328125" style="328" customWidth="1"/>
    <col min="8172" max="8173" width="0" style="328" hidden="1" customWidth="1"/>
    <col min="8174" max="8175" width="9.08984375" style="328" bestFit="1" customWidth="1"/>
    <col min="8176" max="8184" width="9" style="328"/>
    <col min="8185" max="8224" width="9.08984375" style="328" bestFit="1" customWidth="1"/>
    <col min="8225" max="8425" width="9" style="328"/>
    <col min="8426" max="8426" width="3.36328125" style="328" customWidth="1"/>
    <col min="8427" max="8427" width="21.36328125" style="328" customWidth="1"/>
    <col min="8428" max="8429" width="0" style="328" hidden="1" customWidth="1"/>
    <col min="8430" max="8431" width="9.08984375" style="328" bestFit="1" customWidth="1"/>
    <col min="8432" max="8440" width="9" style="328"/>
    <col min="8441" max="8480" width="9.08984375" style="328" bestFit="1" customWidth="1"/>
    <col min="8481" max="8681" width="9" style="328"/>
    <col min="8682" max="8682" width="3.36328125" style="328" customWidth="1"/>
    <col min="8683" max="8683" width="21.36328125" style="328" customWidth="1"/>
    <col min="8684" max="8685" width="0" style="328" hidden="1" customWidth="1"/>
    <col min="8686" max="8687" width="9.08984375" style="328" bestFit="1" customWidth="1"/>
    <col min="8688" max="8696" width="9" style="328"/>
    <col min="8697" max="8736" width="9.08984375" style="328" bestFit="1" customWidth="1"/>
    <col min="8737" max="8937" width="9" style="328"/>
    <col min="8938" max="8938" width="3.36328125" style="328" customWidth="1"/>
    <col min="8939" max="8939" width="21.36328125" style="328" customWidth="1"/>
    <col min="8940" max="8941" width="0" style="328" hidden="1" customWidth="1"/>
    <col min="8942" max="8943" width="9.08984375" style="328" bestFit="1" customWidth="1"/>
    <col min="8944" max="8952" width="9" style="328"/>
    <col min="8953" max="8992" width="9.08984375" style="328" bestFit="1" customWidth="1"/>
    <col min="8993" max="9193" width="9" style="328"/>
    <col min="9194" max="9194" width="3.36328125" style="328" customWidth="1"/>
    <col min="9195" max="9195" width="21.36328125" style="328" customWidth="1"/>
    <col min="9196" max="9197" width="0" style="328" hidden="1" customWidth="1"/>
    <col min="9198" max="9199" width="9.08984375" style="328" bestFit="1" customWidth="1"/>
    <col min="9200" max="9208" width="9" style="328"/>
    <col min="9209" max="9248" width="9.08984375" style="328" bestFit="1" customWidth="1"/>
    <col min="9249" max="9449" width="9" style="328"/>
    <col min="9450" max="9450" width="3.36328125" style="328" customWidth="1"/>
    <col min="9451" max="9451" width="21.36328125" style="328" customWidth="1"/>
    <col min="9452" max="9453" width="0" style="328" hidden="1" customWidth="1"/>
    <col min="9454" max="9455" width="9.08984375" style="328" bestFit="1" customWidth="1"/>
    <col min="9456" max="9464" width="9" style="328"/>
    <col min="9465" max="9504" width="9.08984375" style="328" bestFit="1" customWidth="1"/>
    <col min="9505" max="9705" width="9" style="328"/>
    <col min="9706" max="9706" width="3.36328125" style="328" customWidth="1"/>
    <col min="9707" max="9707" width="21.36328125" style="328" customWidth="1"/>
    <col min="9708" max="9709" width="0" style="328" hidden="1" customWidth="1"/>
    <col min="9710" max="9711" width="9.08984375" style="328" bestFit="1" customWidth="1"/>
    <col min="9712" max="9720" width="9" style="328"/>
    <col min="9721" max="9760" width="9.08984375" style="328" bestFit="1" customWidth="1"/>
    <col min="9761" max="9961" width="9" style="328"/>
    <col min="9962" max="9962" width="3.36328125" style="328" customWidth="1"/>
    <col min="9963" max="9963" width="21.36328125" style="328" customWidth="1"/>
    <col min="9964" max="9965" width="0" style="328" hidden="1" customWidth="1"/>
    <col min="9966" max="9967" width="9.08984375" style="328" bestFit="1" customWidth="1"/>
    <col min="9968" max="9976" width="9" style="328"/>
    <col min="9977" max="10016" width="9.08984375" style="328" bestFit="1" customWidth="1"/>
    <col min="10017" max="10217" width="9" style="328"/>
    <col min="10218" max="10218" width="3.36328125" style="328" customWidth="1"/>
    <col min="10219" max="10219" width="21.36328125" style="328" customWidth="1"/>
    <col min="10220" max="10221" width="0" style="328" hidden="1" customWidth="1"/>
    <col min="10222" max="10223" width="9.08984375" style="328" bestFit="1" customWidth="1"/>
    <col min="10224" max="10232" width="9" style="328"/>
    <col min="10233" max="10272" width="9.08984375" style="328" bestFit="1" customWidth="1"/>
    <col min="10273" max="10473" width="9" style="328"/>
    <col min="10474" max="10474" width="3.36328125" style="328" customWidth="1"/>
    <col min="10475" max="10475" width="21.36328125" style="328" customWidth="1"/>
    <col min="10476" max="10477" width="0" style="328" hidden="1" customWidth="1"/>
    <col min="10478" max="10479" width="9.08984375" style="328" bestFit="1" customWidth="1"/>
    <col min="10480" max="10488" width="9" style="328"/>
    <col min="10489" max="10528" width="9.08984375" style="328" bestFit="1" customWidth="1"/>
    <col min="10529" max="10729" width="9" style="328"/>
    <col min="10730" max="10730" width="3.36328125" style="328" customWidth="1"/>
    <col min="10731" max="10731" width="21.36328125" style="328" customWidth="1"/>
    <col min="10732" max="10733" width="0" style="328" hidden="1" customWidth="1"/>
    <col min="10734" max="10735" width="9.08984375" style="328" bestFit="1" customWidth="1"/>
    <col min="10736" max="10744" width="9" style="328"/>
    <col min="10745" max="10784" width="9.08984375" style="328" bestFit="1" customWidth="1"/>
    <col min="10785" max="10985" width="9" style="328"/>
    <col min="10986" max="10986" width="3.36328125" style="328" customWidth="1"/>
    <col min="10987" max="10987" width="21.36328125" style="328" customWidth="1"/>
    <col min="10988" max="10989" width="0" style="328" hidden="1" customWidth="1"/>
    <col min="10990" max="10991" width="9.08984375" style="328" bestFit="1" customWidth="1"/>
    <col min="10992" max="11000" width="9" style="328"/>
    <col min="11001" max="11040" width="9.08984375" style="328" bestFit="1" customWidth="1"/>
    <col min="11041" max="11241" width="9" style="328"/>
    <col min="11242" max="11242" width="3.36328125" style="328" customWidth="1"/>
    <col min="11243" max="11243" width="21.36328125" style="328" customWidth="1"/>
    <col min="11244" max="11245" width="0" style="328" hidden="1" customWidth="1"/>
    <col min="11246" max="11247" width="9.08984375" style="328" bestFit="1" customWidth="1"/>
    <col min="11248" max="11256" width="9" style="328"/>
    <col min="11257" max="11296" width="9.08984375" style="328" bestFit="1" customWidth="1"/>
    <col min="11297" max="11497" width="9" style="328"/>
    <col min="11498" max="11498" width="3.36328125" style="328" customWidth="1"/>
    <col min="11499" max="11499" width="21.36328125" style="328" customWidth="1"/>
    <col min="11500" max="11501" width="0" style="328" hidden="1" customWidth="1"/>
    <col min="11502" max="11503" width="9.08984375" style="328" bestFit="1" customWidth="1"/>
    <col min="11504" max="11512" width="9" style="328"/>
    <col min="11513" max="11552" width="9.08984375" style="328" bestFit="1" customWidth="1"/>
    <col min="11553" max="11753" width="9" style="328"/>
    <col min="11754" max="11754" width="3.36328125" style="328" customWidth="1"/>
    <col min="11755" max="11755" width="21.36328125" style="328" customWidth="1"/>
    <col min="11756" max="11757" width="0" style="328" hidden="1" customWidth="1"/>
    <col min="11758" max="11759" width="9.08984375" style="328" bestFit="1" customWidth="1"/>
    <col min="11760" max="11768" width="9" style="328"/>
    <col min="11769" max="11808" width="9.08984375" style="328" bestFit="1" customWidth="1"/>
    <col min="11809" max="12009" width="9" style="328"/>
    <col min="12010" max="12010" width="3.36328125" style="328" customWidth="1"/>
    <col min="12011" max="12011" width="21.36328125" style="328" customWidth="1"/>
    <col min="12012" max="12013" width="0" style="328" hidden="1" customWidth="1"/>
    <col min="12014" max="12015" width="9.08984375" style="328" bestFit="1" customWidth="1"/>
    <col min="12016" max="12024" width="9" style="328"/>
    <col min="12025" max="12064" width="9.08984375" style="328" bestFit="1" customWidth="1"/>
    <col min="12065" max="12265" width="9" style="328"/>
    <col min="12266" max="12266" width="3.36328125" style="328" customWidth="1"/>
    <col min="12267" max="12267" width="21.36328125" style="328" customWidth="1"/>
    <col min="12268" max="12269" width="0" style="328" hidden="1" customWidth="1"/>
    <col min="12270" max="12271" width="9.08984375" style="328" bestFit="1" customWidth="1"/>
    <col min="12272" max="12280" width="9" style="328"/>
    <col min="12281" max="12320" width="9.08984375" style="328" bestFit="1" customWidth="1"/>
    <col min="12321" max="12521" width="9" style="328"/>
    <col min="12522" max="12522" width="3.36328125" style="328" customWidth="1"/>
    <col min="12523" max="12523" width="21.36328125" style="328" customWidth="1"/>
    <col min="12524" max="12525" width="0" style="328" hidden="1" customWidth="1"/>
    <col min="12526" max="12527" width="9.08984375" style="328" bestFit="1" customWidth="1"/>
    <col min="12528" max="12536" width="9" style="328"/>
    <col min="12537" max="12576" width="9.08984375" style="328" bestFit="1" customWidth="1"/>
    <col min="12577" max="12777" width="9" style="328"/>
    <col min="12778" max="12778" width="3.36328125" style="328" customWidth="1"/>
    <col min="12779" max="12779" width="21.36328125" style="328" customWidth="1"/>
    <col min="12780" max="12781" width="0" style="328" hidden="1" customWidth="1"/>
    <col min="12782" max="12783" width="9.08984375" style="328" bestFit="1" customWidth="1"/>
    <col min="12784" max="12792" width="9" style="328"/>
    <col min="12793" max="12832" width="9.08984375" style="328" bestFit="1" customWidth="1"/>
    <col min="12833" max="13033" width="9" style="328"/>
    <col min="13034" max="13034" width="3.36328125" style="328" customWidth="1"/>
    <col min="13035" max="13035" width="21.36328125" style="328" customWidth="1"/>
    <col min="13036" max="13037" width="0" style="328" hidden="1" customWidth="1"/>
    <col min="13038" max="13039" width="9.08984375" style="328" bestFit="1" customWidth="1"/>
    <col min="13040" max="13048" width="9" style="328"/>
    <col min="13049" max="13088" width="9.08984375" style="328" bestFit="1" customWidth="1"/>
    <col min="13089" max="13289" width="9" style="328"/>
    <col min="13290" max="13290" width="3.36328125" style="328" customWidth="1"/>
    <col min="13291" max="13291" width="21.36328125" style="328" customWidth="1"/>
    <col min="13292" max="13293" width="0" style="328" hidden="1" customWidth="1"/>
    <col min="13294" max="13295" width="9.08984375" style="328" bestFit="1" customWidth="1"/>
    <col min="13296" max="13304" width="9" style="328"/>
    <col min="13305" max="13344" width="9.08984375" style="328" bestFit="1" customWidth="1"/>
    <col min="13345" max="13545" width="9" style="328"/>
    <col min="13546" max="13546" width="3.36328125" style="328" customWidth="1"/>
    <col min="13547" max="13547" width="21.36328125" style="328" customWidth="1"/>
    <col min="13548" max="13549" width="0" style="328" hidden="1" customWidth="1"/>
    <col min="13550" max="13551" width="9.08984375" style="328" bestFit="1" customWidth="1"/>
    <col min="13552" max="13560" width="9" style="328"/>
    <col min="13561" max="13600" width="9.08984375" style="328" bestFit="1" customWidth="1"/>
    <col min="13601" max="13801" width="9" style="328"/>
    <col min="13802" max="13802" width="3.36328125" style="328" customWidth="1"/>
    <col min="13803" max="13803" width="21.36328125" style="328" customWidth="1"/>
    <col min="13804" max="13805" width="0" style="328" hidden="1" customWidth="1"/>
    <col min="13806" max="13807" width="9.08984375" style="328" bestFit="1" customWidth="1"/>
    <col min="13808" max="13816" width="9" style="328"/>
    <col min="13817" max="13856" width="9.08984375" style="328" bestFit="1" customWidth="1"/>
    <col min="13857" max="14057" width="9" style="328"/>
    <col min="14058" max="14058" width="3.36328125" style="328" customWidth="1"/>
    <col min="14059" max="14059" width="21.36328125" style="328" customWidth="1"/>
    <col min="14060" max="14061" width="0" style="328" hidden="1" customWidth="1"/>
    <col min="14062" max="14063" width="9.08984375" style="328" bestFit="1" customWidth="1"/>
    <col min="14064" max="14072" width="9" style="328"/>
    <col min="14073" max="14112" width="9.08984375" style="328" bestFit="1" customWidth="1"/>
    <col min="14113" max="14313" width="9" style="328"/>
    <col min="14314" max="14314" width="3.36328125" style="328" customWidth="1"/>
    <col min="14315" max="14315" width="21.36328125" style="328" customWidth="1"/>
    <col min="14316" max="14317" width="0" style="328" hidden="1" customWidth="1"/>
    <col min="14318" max="14319" width="9.08984375" style="328" bestFit="1" customWidth="1"/>
    <col min="14320" max="14328" width="9" style="328"/>
    <col min="14329" max="14368" width="9.08984375" style="328" bestFit="1" customWidth="1"/>
    <col min="14369" max="14569" width="9" style="328"/>
    <col min="14570" max="14570" width="3.36328125" style="328" customWidth="1"/>
    <col min="14571" max="14571" width="21.36328125" style="328" customWidth="1"/>
    <col min="14572" max="14573" width="0" style="328" hidden="1" customWidth="1"/>
    <col min="14574" max="14575" width="9.08984375" style="328" bestFit="1" customWidth="1"/>
    <col min="14576" max="14584" width="9" style="328"/>
    <col min="14585" max="14624" width="9.08984375" style="328" bestFit="1" customWidth="1"/>
    <col min="14625" max="14825" width="9" style="328"/>
    <col min="14826" max="14826" width="3.36328125" style="328" customWidth="1"/>
    <col min="14827" max="14827" width="21.36328125" style="328" customWidth="1"/>
    <col min="14828" max="14829" width="0" style="328" hidden="1" customWidth="1"/>
    <col min="14830" max="14831" width="9.08984375" style="328" bestFit="1" customWidth="1"/>
    <col min="14832" max="14840" width="9" style="328"/>
    <col min="14841" max="14880" width="9.08984375" style="328" bestFit="1" customWidth="1"/>
    <col min="14881" max="15081" width="9" style="328"/>
    <col min="15082" max="15082" width="3.36328125" style="328" customWidth="1"/>
    <col min="15083" max="15083" width="21.36328125" style="328" customWidth="1"/>
    <col min="15084" max="15085" width="0" style="328" hidden="1" customWidth="1"/>
    <col min="15086" max="15087" width="9.08984375" style="328" bestFit="1" customWidth="1"/>
    <col min="15088" max="15096" width="9" style="328"/>
    <col min="15097" max="15136" width="9.08984375" style="328" bestFit="1" customWidth="1"/>
    <col min="15137" max="15337" width="9" style="328"/>
    <col min="15338" max="15338" width="3.36328125" style="328" customWidth="1"/>
    <col min="15339" max="15339" width="21.36328125" style="328" customWidth="1"/>
    <col min="15340" max="15341" width="0" style="328" hidden="1" customWidth="1"/>
    <col min="15342" max="15343" width="9.08984375" style="328" bestFit="1" customWidth="1"/>
    <col min="15344" max="15352" width="9" style="328"/>
    <col min="15353" max="15392" width="9.08984375" style="328" bestFit="1" customWidth="1"/>
    <col min="15393" max="15593" width="9" style="328"/>
    <col min="15594" max="15594" width="3.36328125" style="328" customWidth="1"/>
    <col min="15595" max="15595" width="21.36328125" style="328" customWidth="1"/>
    <col min="15596" max="15597" width="0" style="328" hidden="1" customWidth="1"/>
    <col min="15598" max="15599" width="9.08984375" style="328" bestFit="1" customWidth="1"/>
    <col min="15600" max="15608" width="9" style="328"/>
    <col min="15609" max="15648" width="9.08984375" style="328" bestFit="1" customWidth="1"/>
    <col min="15649" max="15849" width="9" style="328"/>
    <col min="15850" max="15850" width="3.36328125" style="328" customWidth="1"/>
    <col min="15851" max="15851" width="21.36328125" style="328" customWidth="1"/>
    <col min="15852" max="15853" width="0" style="328" hidden="1" customWidth="1"/>
    <col min="15854" max="15855" width="9.08984375" style="328" bestFit="1" customWidth="1"/>
    <col min="15856" max="15864" width="9" style="328"/>
    <col min="15865" max="15904" width="9.08984375" style="328" bestFit="1" customWidth="1"/>
    <col min="15905" max="16105" width="9" style="328"/>
    <col min="16106" max="16106" width="3.36328125" style="328" customWidth="1"/>
    <col min="16107" max="16107" width="21.36328125" style="328" customWidth="1"/>
    <col min="16108" max="16109" width="0" style="328" hidden="1" customWidth="1"/>
    <col min="16110" max="16111" width="9.08984375" style="328" bestFit="1" customWidth="1"/>
    <col min="16112" max="16120" width="9" style="328"/>
    <col min="16121" max="16160" width="9.08984375" style="328" bestFit="1" customWidth="1"/>
    <col min="16161" max="16384" width="9" style="328"/>
  </cols>
  <sheetData>
    <row r="1" spans="1:44" x14ac:dyDescent="0.2">
      <c r="A1" s="324" t="s">
        <v>489</v>
      </c>
      <c r="B1" s="325"/>
      <c r="C1" s="326"/>
      <c r="D1" s="326"/>
      <c r="E1" s="327">
        <v>45093</v>
      </c>
      <c r="F1" s="326"/>
      <c r="G1" s="326"/>
      <c r="H1" s="326"/>
      <c r="I1" s="326"/>
      <c r="J1" s="326"/>
      <c r="K1" s="326"/>
      <c r="L1" s="326"/>
      <c r="M1" s="326"/>
      <c r="N1" s="326"/>
      <c r="O1" s="326"/>
      <c r="P1" s="326"/>
      <c r="Q1" s="326"/>
      <c r="R1" s="326"/>
      <c r="S1" s="326"/>
      <c r="T1" s="326"/>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row>
    <row r="2" spans="1:44" x14ac:dyDescent="0.2">
      <c r="A2" s="325" t="s">
        <v>178</v>
      </c>
      <c r="B2" s="325" t="s">
        <v>351</v>
      </c>
      <c r="C2" s="326"/>
      <c r="D2" s="326"/>
      <c r="E2" s="326" t="s">
        <v>178</v>
      </c>
      <c r="F2" s="326"/>
      <c r="G2" s="326"/>
      <c r="H2" s="326"/>
      <c r="I2" s="326"/>
      <c r="J2" s="326"/>
      <c r="K2" s="326"/>
      <c r="L2" s="326"/>
      <c r="M2" s="326"/>
      <c r="N2" s="326"/>
      <c r="O2" s="326"/>
      <c r="P2" s="326"/>
      <c r="Q2" s="326"/>
      <c r="R2" s="326"/>
      <c r="S2" s="326"/>
      <c r="T2" s="326"/>
      <c r="U2" s="326"/>
      <c r="V2" s="326"/>
      <c r="W2" s="326"/>
      <c r="X2" s="326"/>
      <c r="Y2" s="326"/>
      <c r="Z2" s="326"/>
      <c r="AA2" s="326"/>
      <c r="AB2" s="326"/>
      <c r="AC2" s="326"/>
      <c r="AD2" s="326"/>
      <c r="AE2" s="326"/>
      <c r="AF2" s="326"/>
      <c r="AG2" s="326"/>
      <c r="AH2" s="326"/>
      <c r="AI2" s="326"/>
      <c r="AJ2" s="326"/>
      <c r="AK2" s="326"/>
      <c r="AL2" s="326"/>
      <c r="AM2" s="326"/>
      <c r="AN2" s="326"/>
      <c r="AO2" s="326"/>
      <c r="AP2" s="326"/>
      <c r="AQ2" s="326" t="s">
        <v>490</v>
      </c>
      <c r="AR2" s="326"/>
    </row>
    <row r="3" spans="1:44" x14ac:dyDescent="0.2">
      <c r="A3" s="460" t="s">
        <v>491</v>
      </c>
      <c r="B3" s="461"/>
      <c r="C3" s="329" t="s">
        <v>492</v>
      </c>
      <c r="D3" s="330" t="s">
        <v>133</v>
      </c>
      <c r="E3" s="331" t="s">
        <v>493</v>
      </c>
      <c r="F3" s="330" t="s">
        <v>494</v>
      </c>
      <c r="G3" s="332" t="s">
        <v>495</v>
      </c>
      <c r="H3" s="331" t="s">
        <v>496</v>
      </c>
      <c r="I3" s="331" t="s">
        <v>497</v>
      </c>
      <c r="J3" s="330" t="s">
        <v>498</v>
      </c>
      <c r="K3" s="332" t="s">
        <v>499</v>
      </c>
      <c r="L3" s="331" t="s">
        <v>500</v>
      </c>
      <c r="M3" s="331" t="s">
        <v>501</v>
      </c>
      <c r="N3" s="330" t="s">
        <v>502</v>
      </c>
      <c r="O3" s="332" t="s">
        <v>503</v>
      </c>
      <c r="P3" s="330" t="s">
        <v>504</v>
      </c>
      <c r="Q3" s="332" t="s">
        <v>505</v>
      </c>
      <c r="R3" s="331" t="s">
        <v>506</v>
      </c>
      <c r="S3" s="331" t="s">
        <v>507</v>
      </c>
      <c r="T3" s="330" t="s">
        <v>508</v>
      </c>
      <c r="U3" s="332" t="s">
        <v>509</v>
      </c>
      <c r="V3" s="331" t="s">
        <v>510</v>
      </c>
      <c r="W3" s="331" t="s">
        <v>511</v>
      </c>
      <c r="X3" s="330" t="s">
        <v>512</v>
      </c>
      <c r="Y3" s="332" t="s">
        <v>513</v>
      </c>
      <c r="Z3" s="331" t="s">
        <v>514</v>
      </c>
      <c r="AA3" s="331" t="s">
        <v>515</v>
      </c>
      <c r="AB3" s="330" t="s">
        <v>516</v>
      </c>
      <c r="AC3" s="332" t="s">
        <v>517</v>
      </c>
      <c r="AD3" s="331" t="s">
        <v>518</v>
      </c>
      <c r="AE3" s="331" t="s">
        <v>519</v>
      </c>
      <c r="AF3" s="330" t="s">
        <v>520</v>
      </c>
      <c r="AG3" s="332" t="s">
        <v>521</v>
      </c>
      <c r="AH3" s="331" t="s">
        <v>522</v>
      </c>
      <c r="AI3" s="331" t="s">
        <v>523</v>
      </c>
      <c r="AJ3" s="330" t="s">
        <v>524</v>
      </c>
      <c r="AK3" s="332" t="s">
        <v>525</v>
      </c>
      <c r="AL3" s="331" t="s">
        <v>526</v>
      </c>
      <c r="AM3" s="331" t="s">
        <v>527</v>
      </c>
      <c r="AN3" s="330" t="s">
        <v>528</v>
      </c>
      <c r="AO3" s="332" t="s">
        <v>529</v>
      </c>
      <c r="AP3" s="331" t="s">
        <v>530</v>
      </c>
      <c r="AQ3" s="331" t="s">
        <v>531</v>
      </c>
      <c r="AR3" s="333" t="s">
        <v>532</v>
      </c>
    </row>
    <row r="4" spans="1:44" x14ac:dyDescent="0.2">
      <c r="A4" s="334"/>
      <c r="B4" s="335"/>
      <c r="C4" s="336" t="s">
        <v>533</v>
      </c>
      <c r="D4" s="337" t="s">
        <v>533</v>
      </c>
      <c r="E4" s="338" t="s">
        <v>533</v>
      </c>
      <c r="F4" s="337" t="s">
        <v>533</v>
      </c>
      <c r="G4" s="339" t="s">
        <v>533</v>
      </c>
      <c r="H4" s="338" t="s">
        <v>533</v>
      </c>
      <c r="I4" s="338" t="s">
        <v>533</v>
      </c>
      <c r="J4" s="337" t="s">
        <v>533</v>
      </c>
      <c r="K4" s="339" t="s">
        <v>533</v>
      </c>
      <c r="L4" s="338" t="s">
        <v>533</v>
      </c>
      <c r="M4" s="338" t="s">
        <v>533</v>
      </c>
      <c r="N4" s="337" t="s">
        <v>533</v>
      </c>
      <c r="O4" s="339" t="s">
        <v>533</v>
      </c>
      <c r="P4" s="337" t="s">
        <v>533</v>
      </c>
      <c r="Q4" s="339" t="s">
        <v>533</v>
      </c>
      <c r="R4" s="338" t="s">
        <v>533</v>
      </c>
      <c r="S4" s="338" t="s">
        <v>533</v>
      </c>
      <c r="T4" s="337" t="s">
        <v>533</v>
      </c>
      <c r="U4" s="339" t="s">
        <v>533</v>
      </c>
      <c r="V4" s="338" t="s">
        <v>533</v>
      </c>
      <c r="W4" s="338" t="s">
        <v>533</v>
      </c>
      <c r="X4" s="337" t="s">
        <v>533</v>
      </c>
      <c r="Y4" s="339" t="s">
        <v>533</v>
      </c>
      <c r="Z4" s="338" t="s">
        <v>533</v>
      </c>
      <c r="AA4" s="338" t="s">
        <v>533</v>
      </c>
      <c r="AB4" s="337" t="s">
        <v>533</v>
      </c>
      <c r="AC4" s="339" t="s">
        <v>533</v>
      </c>
      <c r="AD4" s="338" t="s">
        <v>533</v>
      </c>
      <c r="AE4" s="338" t="s">
        <v>533</v>
      </c>
      <c r="AF4" s="337" t="s">
        <v>533</v>
      </c>
      <c r="AG4" s="339" t="s">
        <v>533</v>
      </c>
      <c r="AH4" s="338" t="s">
        <v>533</v>
      </c>
      <c r="AI4" s="338" t="s">
        <v>533</v>
      </c>
      <c r="AJ4" s="337" t="s">
        <v>533</v>
      </c>
      <c r="AK4" s="339" t="s">
        <v>533</v>
      </c>
      <c r="AL4" s="338" t="s">
        <v>533</v>
      </c>
      <c r="AM4" s="338" t="s">
        <v>533</v>
      </c>
      <c r="AN4" s="337" t="s">
        <v>533</v>
      </c>
      <c r="AO4" s="339" t="s">
        <v>533</v>
      </c>
      <c r="AP4" s="338" t="s">
        <v>533</v>
      </c>
      <c r="AQ4" s="338" t="s">
        <v>533</v>
      </c>
      <c r="AR4" s="340" t="s">
        <v>533</v>
      </c>
    </row>
    <row r="5" spans="1:44" x14ac:dyDescent="0.2">
      <c r="A5" s="341" t="s">
        <v>264</v>
      </c>
      <c r="B5" s="342" t="s">
        <v>534</v>
      </c>
      <c r="C5" s="343">
        <v>52217</v>
      </c>
      <c r="D5" s="344">
        <v>5496</v>
      </c>
      <c r="E5" s="345">
        <v>2250</v>
      </c>
      <c r="F5" s="344">
        <v>682</v>
      </c>
      <c r="G5" s="346">
        <v>797</v>
      </c>
      <c r="H5" s="345">
        <v>732</v>
      </c>
      <c r="I5" s="345">
        <v>2451</v>
      </c>
      <c r="J5" s="344">
        <v>105</v>
      </c>
      <c r="K5" s="346">
        <v>727</v>
      </c>
      <c r="L5" s="345">
        <v>204</v>
      </c>
      <c r="M5" s="345">
        <v>2710</v>
      </c>
      <c r="N5" s="344">
        <v>1090</v>
      </c>
      <c r="O5" s="346">
        <v>495</v>
      </c>
      <c r="P5" s="344">
        <v>383</v>
      </c>
      <c r="Q5" s="346">
        <v>1109</v>
      </c>
      <c r="R5" s="345">
        <v>1919</v>
      </c>
      <c r="S5" s="345">
        <v>215</v>
      </c>
      <c r="T5" s="344">
        <v>567</v>
      </c>
      <c r="U5" s="346">
        <v>811</v>
      </c>
      <c r="V5" s="345">
        <v>1485</v>
      </c>
      <c r="W5" s="345">
        <v>1074</v>
      </c>
      <c r="X5" s="344">
        <v>3000</v>
      </c>
      <c r="Y5" s="346">
        <v>1075</v>
      </c>
      <c r="Z5" s="345">
        <v>3053</v>
      </c>
      <c r="AA5" s="345">
        <v>6898</v>
      </c>
      <c r="AB5" s="344">
        <v>942</v>
      </c>
      <c r="AC5" s="346">
        <v>2553</v>
      </c>
      <c r="AD5" s="345">
        <v>732</v>
      </c>
      <c r="AE5" s="345">
        <v>1117</v>
      </c>
      <c r="AF5" s="344">
        <v>1098</v>
      </c>
      <c r="AG5" s="346">
        <v>487</v>
      </c>
      <c r="AH5" s="345">
        <v>417</v>
      </c>
      <c r="AI5" s="345">
        <v>845</v>
      </c>
      <c r="AJ5" s="344">
        <v>71</v>
      </c>
      <c r="AK5" s="346">
        <v>215</v>
      </c>
      <c r="AL5" s="345">
        <v>313</v>
      </c>
      <c r="AM5" s="345">
        <v>227</v>
      </c>
      <c r="AN5" s="344">
        <v>215</v>
      </c>
      <c r="AO5" s="346">
        <v>383</v>
      </c>
      <c r="AP5" s="345">
        <v>852</v>
      </c>
      <c r="AQ5" s="345">
        <v>933</v>
      </c>
      <c r="AR5" s="347">
        <v>1116</v>
      </c>
    </row>
    <row r="6" spans="1:44" x14ac:dyDescent="0.2">
      <c r="A6" s="341" t="s">
        <v>220</v>
      </c>
      <c r="B6" s="342" t="s">
        <v>446</v>
      </c>
      <c r="C6" s="343">
        <v>1559</v>
      </c>
      <c r="D6" s="344">
        <f t="shared" ref="D6:D40" si="0">C6-SUM(E6:AR6)</f>
        <v>89</v>
      </c>
      <c r="E6" s="345">
        <v>98</v>
      </c>
      <c r="F6" s="344">
        <v>2</v>
      </c>
      <c r="G6" s="346">
        <v>25</v>
      </c>
      <c r="H6" s="345">
        <v>8</v>
      </c>
      <c r="I6" s="345">
        <v>15</v>
      </c>
      <c r="J6" s="344">
        <v>0</v>
      </c>
      <c r="K6" s="346">
        <v>5</v>
      </c>
      <c r="L6" s="345">
        <v>9</v>
      </c>
      <c r="M6" s="345">
        <v>123</v>
      </c>
      <c r="N6" s="344">
        <v>0</v>
      </c>
      <c r="O6" s="346">
        <v>0</v>
      </c>
      <c r="P6" s="344">
        <v>21</v>
      </c>
      <c r="Q6" s="346">
        <v>6</v>
      </c>
      <c r="R6" s="345">
        <v>0</v>
      </c>
      <c r="S6" s="345">
        <v>0</v>
      </c>
      <c r="T6" s="344">
        <v>0</v>
      </c>
      <c r="U6" s="346">
        <v>1</v>
      </c>
      <c r="V6" s="345">
        <v>9</v>
      </c>
      <c r="W6" s="345">
        <v>2</v>
      </c>
      <c r="X6" s="344">
        <v>46</v>
      </c>
      <c r="Y6" s="346">
        <v>124</v>
      </c>
      <c r="Z6" s="345">
        <v>145</v>
      </c>
      <c r="AA6" s="345">
        <v>13</v>
      </c>
      <c r="AB6" s="344">
        <v>123</v>
      </c>
      <c r="AC6" s="346">
        <v>1</v>
      </c>
      <c r="AD6" s="345">
        <v>317</v>
      </c>
      <c r="AE6" s="345">
        <v>2</v>
      </c>
      <c r="AF6" s="344">
        <v>18</v>
      </c>
      <c r="AG6" s="346">
        <v>8</v>
      </c>
      <c r="AH6" s="345">
        <v>92</v>
      </c>
      <c r="AI6" s="345">
        <v>1</v>
      </c>
      <c r="AJ6" s="344">
        <v>0</v>
      </c>
      <c r="AK6" s="346">
        <v>15</v>
      </c>
      <c r="AL6" s="345">
        <v>18</v>
      </c>
      <c r="AM6" s="345">
        <v>78</v>
      </c>
      <c r="AN6" s="344">
        <v>0</v>
      </c>
      <c r="AO6" s="346">
        <v>11</v>
      </c>
      <c r="AP6" s="345">
        <v>25</v>
      </c>
      <c r="AQ6" s="345">
        <v>81</v>
      </c>
      <c r="AR6" s="347">
        <v>28</v>
      </c>
    </row>
    <row r="7" spans="1:44" x14ac:dyDescent="0.2">
      <c r="A7" s="341" t="s">
        <v>221</v>
      </c>
      <c r="B7" s="342" t="s">
        <v>250</v>
      </c>
      <c r="C7" s="343">
        <v>4484</v>
      </c>
      <c r="D7" s="344">
        <f t="shared" si="0"/>
        <v>226</v>
      </c>
      <c r="E7" s="345">
        <v>564</v>
      </c>
      <c r="F7" s="344">
        <v>1</v>
      </c>
      <c r="G7" s="346">
        <v>563</v>
      </c>
      <c r="H7" s="345">
        <v>0</v>
      </c>
      <c r="I7" s="345">
        <v>381</v>
      </c>
      <c r="J7" s="344">
        <v>9</v>
      </c>
      <c r="K7" s="346">
        <v>0</v>
      </c>
      <c r="L7" s="345">
        <v>88</v>
      </c>
      <c r="M7" s="345">
        <v>162</v>
      </c>
      <c r="N7" s="344">
        <v>24</v>
      </c>
      <c r="O7" s="346">
        <v>106</v>
      </c>
      <c r="P7" s="344">
        <v>0</v>
      </c>
      <c r="Q7" s="346">
        <v>0</v>
      </c>
      <c r="R7" s="345">
        <v>1</v>
      </c>
      <c r="S7" s="345">
        <v>46</v>
      </c>
      <c r="T7" s="344">
        <v>1</v>
      </c>
      <c r="U7" s="346">
        <v>0</v>
      </c>
      <c r="V7" s="345">
        <v>0</v>
      </c>
      <c r="W7" s="345">
        <v>0</v>
      </c>
      <c r="X7" s="344">
        <v>0</v>
      </c>
      <c r="Y7" s="346">
        <v>2</v>
      </c>
      <c r="Z7" s="345">
        <v>1</v>
      </c>
      <c r="AA7" s="345">
        <v>443</v>
      </c>
      <c r="AB7" s="344">
        <v>6</v>
      </c>
      <c r="AC7" s="346">
        <v>1108</v>
      </c>
      <c r="AD7" s="345">
        <v>9</v>
      </c>
      <c r="AE7" s="345">
        <v>0</v>
      </c>
      <c r="AF7" s="344">
        <v>149</v>
      </c>
      <c r="AG7" s="346">
        <v>0</v>
      </c>
      <c r="AH7" s="345">
        <v>0</v>
      </c>
      <c r="AI7" s="345">
        <v>0</v>
      </c>
      <c r="AJ7" s="344">
        <v>14</v>
      </c>
      <c r="AK7" s="346">
        <v>0</v>
      </c>
      <c r="AL7" s="345">
        <v>0</v>
      </c>
      <c r="AM7" s="345">
        <v>0</v>
      </c>
      <c r="AN7" s="344">
        <v>0</v>
      </c>
      <c r="AO7" s="346">
        <v>1</v>
      </c>
      <c r="AP7" s="345">
        <v>0</v>
      </c>
      <c r="AQ7" s="345">
        <v>352</v>
      </c>
      <c r="AR7" s="347">
        <v>227</v>
      </c>
    </row>
    <row r="8" spans="1:44" x14ac:dyDescent="0.2">
      <c r="A8" s="341" t="s">
        <v>222</v>
      </c>
      <c r="B8" s="342" t="s">
        <v>27</v>
      </c>
      <c r="C8" s="343">
        <v>420</v>
      </c>
      <c r="D8" s="344">
        <f t="shared" si="0"/>
        <v>30</v>
      </c>
      <c r="E8" s="345">
        <v>119</v>
      </c>
      <c r="F8" s="344">
        <v>21</v>
      </c>
      <c r="G8" s="346">
        <v>5</v>
      </c>
      <c r="H8" s="345">
        <v>5</v>
      </c>
      <c r="I8" s="345">
        <v>13</v>
      </c>
      <c r="J8" s="344">
        <v>0</v>
      </c>
      <c r="K8" s="346">
        <v>0</v>
      </c>
      <c r="L8" s="345">
        <v>9</v>
      </c>
      <c r="M8" s="345">
        <v>12</v>
      </c>
      <c r="N8" s="344">
        <v>9</v>
      </c>
      <c r="O8" s="346">
        <v>22</v>
      </c>
      <c r="P8" s="344">
        <v>1</v>
      </c>
      <c r="Q8" s="346">
        <v>8</v>
      </c>
      <c r="R8" s="345">
        <v>0</v>
      </c>
      <c r="S8" s="345">
        <v>13</v>
      </c>
      <c r="T8" s="344">
        <v>0</v>
      </c>
      <c r="U8" s="346">
        <v>5</v>
      </c>
      <c r="V8" s="345">
        <v>1</v>
      </c>
      <c r="W8" s="345">
        <v>8</v>
      </c>
      <c r="X8" s="344">
        <v>1</v>
      </c>
      <c r="Y8" s="346">
        <v>32</v>
      </c>
      <c r="Z8" s="345">
        <v>11</v>
      </c>
      <c r="AA8" s="345">
        <v>4</v>
      </c>
      <c r="AB8" s="344">
        <v>8</v>
      </c>
      <c r="AC8" s="346">
        <v>1</v>
      </c>
      <c r="AD8" s="345">
        <v>1</v>
      </c>
      <c r="AE8" s="345">
        <v>43</v>
      </c>
      <c r="AF8" s="344">
        <v>7</v>
      </c>
      <c r="AG8" s="346">
        <v>0</v>
      </c>
      <c r="AH8" s="345">
        <v>1</v>
      </c>
      <c r="AI8" s="345">
        <v>0</v>
      </c>
      <c r="AJ8" s="344">
        <v>1</v>
      </c>
      <c r="AK8" s="346">
        <v>0</v>
      </c>
      <c r="AL8" s="345">
        <v>0</v>
      </c>
      <c r="AM8" s="345">
        <v>15</v>
      </c>
      <c r="AN8" s="344">
        <v>0</v>
      </c>
      <c r="AO8" s="346">
        <v>1</v>
      </c>
      <c r="AP8" s="345">
        <v>5</v>
      </c>
      <c r="AQ8" s="345">
        <v>7</v>
      </c>
      <c r="AR8" s="347">
        <v>1</v>
      </c>
    </row>
    <row r="9" spans="1:44" x14ac:dyDescent="0.2">
      <c r="A9" s="341" t="s">
        <v>223</v>
      </c>
      <c r="B9" s="342" t="s">
        <v>191</v>
      </c>
      <c r="C9" s="343">
        <v>71746</v>
      </c>
      <c r="D9" s="344">
        <f t="shared" si="0"/>
        <v>20579</v>
      </c>
      <c r="E9" s="345">
        <v>6310</v>
      </c>
      <c r="F9" s="344">
        <v>2289</v>
      </c>
      <c r="G9" s="346">
        <v>2199</v>
      </c>
      <c r="H9" s="345">
        <v>6105</v>
      </c>
      <c r="I9" s="345">
        <v>191</v>
      </c>
      <c r="J9" s="344">
        <v>219</v>
      </c>
      <c r="K9" s="346">
        <v>4036</v>
      </c>
      <c r="L9" s="345">
        <v>481</v>
      </c>
      <c r="M9" s="345">
        <v>1014</v>
      </c>
      <c r="N9" s="344">
        <v>3971</v>
      </c>
      <c r="O9" s="346">
        <v>229</v>
      </c>
      <c r="P9" s="344">
        <v>168</v>
      </c>
      <c r="Q9" s="346">
        <v>1782</v>
      </c>
      <c r="R9" s="345">
        <v>1571</v>
      </c>
      <c r="S9" s="345">
        <v>1055</v>
      </c>
      <c r="T9" s="344">
        <v>226</v>
      </c>
      <c r="U9" s="346">
        <v>2431</v>
      </c>
      <c r="V9" s="345">
        <v>1192</v>
      </c>
      <c r="W9" s="345">
        <v>680</v>
      </c>
      <c r="X9" s="344">
        <v>567</v>
      </c>
      <c r="Y9" s="346">
        <v>238</v>
      </c>
      <c r="Z9" s="345">
        <v>1199</v>
      </c>
      <c r="AA9" s="345">
        <v>893</v>
      </c>
      <c r="AB9" s="344">
        <v>606</v>
      </c>
      <c r="AC9" s="346">
        <v>1022</v>
      </c>
      <c r="AD9" s="345">
        <v>2015</v>
      </c>
      <c r="AE9" s="345">
        <v>749</v>
      </c>
      <c r="AF9" s="344">
        <v>3055</v>
      </c>
      <c r="AG9" s="346">
        <v>24</v>
      </c>
      <c r="AH9" s="345">
        <v>341</v>
      </c>
      <c r="AI9" s="345">
        <v>1803</v>
      </c>
      <c r="AJ9" s="344">
        <v>22</v>
      </c>
      <c r="AK9" s="346">
        <v>22</v>
      </c>
      <c r="AL9" s="345">
        <v>202</v>
      </c>
      <c r="AM9" s="345">
        <v>292</v>
      </c>
      <c r="AN9" s="344">
        <v>223</v>
      </c>
      <c r="AO9" s="346">
        <v>187</v>
      </c>
      <c r="AP9" s="345">
        <v>188</v>
      </c>
      <c r="AQ9" s="345">
        <v>870</v>
      </c>
      <c r="AR9" s="347">
        <v>500</v>
      </c>
    </row>
    <row r="10" spans="1:44" x14ac:dyDescent="0.2">
      <c r="A10" s="341" t="s">
        <v>224</v>
      </c>
      <c r="B10" s="342" t="s">
        <v>28</v>
      </c>
      <c r="C10" s="343">
        <v>13333</v>
      </c>
      <c r="D10" s="344">
        <f t="shared" si="0"/>
        <v>767</v>
      </c>
      <c r="E10" s="345">
        <v>1941</v>
      </c>
      <c r="F10" s="344">
        <v>351</v>
      </c>
      <c r="G10" s="346">
        <v>89</v>
      </c>
      <c r="H10" s="345">
        <v>324</v>
      </c>
      <c r="I10" s="345">
        <v>198</v>
      </c>
      <c r="J10" s="344">
        <v>69</v>
      </c>
      <c r="K10" s="346">
        <v>399</v>
      </c>
      <c r="L10" s="345">
        <v>43</v>
      </c>
      <c r="M10" s="345">
        <v>448</v>
      </c>
      <c r="N10" s="344">
        <v>1408</v>
      </c>
      <c r="O10" s="346">
        <v>325</v>
      </c>
      <c r="P10" s="344">
        <v>1799</v>
      </c>
      <c r="Q10" s="346">
        <v>284</v>
      </c>
      <c r="R10" s="345">
        <v>151</v>
      </c>
      <c r="S10" s="345">
        <v>217</v>
      </c>
      <c r="T10" s="344">
        <v>81</v>
      </c>
      <c r="U10" s="346">
        <v>423</v>
      </c>
      <c r="V10" s="345">
        <v>49</v>
      </c>
      <c r="W10" s="345">
        <v>319</v>
      </c>
      <c r="X10" s="344">
        <v>91</v>
      </c>
      <c r="Y10" s="346">
        <v>157</v>
      </c>
      <c r="Z10" s="345">
        <v>581</v>
      </c>
      <c r="AA10" s="345">
        <v>88</v>
      </c>
      <c r="AB10" s="344">
        <v>368</v>
      </c>
      <c r="AC10" s="346">
        <v>75</v>
      </c>
      <c r="AD10" s="345">
        <v>161</v>
      </c>
      <c r="AE10" s="345">
        <v>270</v>
      </c>
      <c r="AF10" s="344">
        <v>192</v>
      </c>
      <c r="AG10" s="346">
        <v>0</v>
      </c>
      <c r="AH10" s="345">
        <v>974</v>
      </c>
      <c r="AI10" s="345">
        <v>81</v>
      </c>
      <c r="AJ10" s="344">
        <v>144</v>
      </c>
      <c r="AK10" s="346">
        <v>66</v>
      </c>
      <c r="AL10" s="345">
        <v>58</v>
      </c>
      <c r="AM10" s="345">
        <v>43</v>
      </c>
      <c r="AN10" s="344">
        <v>20</v>
      </c>
      <c r="AO10" s="346">
        <v>13</v>
      </c>
      <c r="AP10" s="345">
        <v>73</v>
      </c>
      <c r="AQ10" s="345">
        <v>145</v>
      </c>
      <c r="AR10" s="347">
        <v>48</v>
      </c>
    </row>
    <row r="11" spans="1:44" x14ac:dyDescent="0.2">
      <c r="A11" s="341" t="s">
        <v>225</v>
      </c>
      <c r="B11" s="342" t="s">
        <v>268</v>
      </c>
      <c r="C11" s="343">
        <v>15830</v>
      </c>
      <c r="D11" s="344">
        <f t="shared" si="0"/>
        <v>1747</v>
      </c>
      <c r="E11" s="345">
        <v>1704</v>
      </c>
      <c r="F11" s="344">
        <v>1404</v>
      </c>
      <c r="G11" s="346">
        <v>650</v>
      </c>
      <c r="H11" s="345">
        <v>317</v>
      </c>
      <c r="I11" s="345">
        <v>80</v>
      </c>
      <c r="J11" s="344">
        <v>14</v>
      </c>
      <c r="K11" s="346">
        <v>837</v>
      </c>
      <c r="L11" s="345">
        <v>69</v>
      </c>
      <c r="M11" s="345">
        <v>477</v>
      </c>
      <c r="N11" s="344">
        <v>571</v>
      </c>
      <c r="O11" s="346">
        <v>100</v>
      </c>
      <c r="P11" s="344">
        <v>142</v>
      </c>
      <c r="Q11" s="346">
        <v>49</v>
      </c>
      <c r="R11" s="345">
        <v>518</v>
      </c>
      <c r="S11" s="345">
        <v>621</v>
      </c>
      <c r="T11" s="344">
        <v>86</v>
      </c>
      <c r="U11" s="346">
        <v>540</v>
      </c>
      <c r="V11" s="345">
        <v>375</v>
      </c>
      <c r="W11" s="345">
        <v>762</v>
      </c>
      <c r="X11" s="344">
        <v>262</v>
      </c>
      <c r="Y11" s="346">
        <v>91</v>
      </c>
      <c r="Z11" s="345">
        <v>1234</v>
      </c>
      <c r="AA11" s="345">
        <v>113</v>
      </c>
      <c r="AB11" s="344">
        <v>108</v>
      </c>
      <c r="AC11" s="346">
        <v>27</v>
      </c>
      <c r="AD11" s="345">
        <v>619</v>
      </c>
      <c r="AE11" s="345">
        <v>651</v>
      </c>
      <c r="AF11" s="344">
        <v>610</v>
      </c>
      <c r="AG11" s="346">
        <v>10</v>
      </c>
      <c r="AH11" s="345">
        <v>114</v>
      </c>
      <c r="AI11" s="345">
        <v>242</v>
      </c>
      <c r="AJ11" s="344">
        <v>61</v>
      </c>
      <c r="AK11" s="346">
        <v>60</v>
      </c>
      <c r="AL11" s="345">
        <v>236</v>
      </c>
      <c r="AM11" s="345">
        <v>143</v>
      </c>
      <c r="AN11" s="344">
        <v>73</v>
      </c>
      <c r="AO11" s="346">
        <v>41</v>
      </c>
      <c r="AP11" s="345">
        <v>47</v>
      </c>
      <c r="AQ11" s="345">
        <v>16</v>
      </c>
      <c r="AR11" s="347">
        <v>9</v>
      </c>
    </row>
    <row r="12" spans="1:44" x14ac:dyDescent="0.2">
      <c r="A12" s="341" t="s">
        <v>226</v>
      </c>
      <c r="B12" s="342" t="s">
        <v>29</v>
      </c>
      <c r="C12" s="343">
        <v>27385</v>
      </c>
      <c r="D12" s="344">
        <f t="shared" si="0"/>
        <v>3721</v>
      </c>
      <c r="E12" s="345">
        <v>4289</v>
      </c>
      <c r="F12" s="344">
        <v>4057</v>
      </c>
      <c r="G12" s="346">
        <v>726</v>
      </c>
      <c r="H12" s="345">
        <v>844</v>
      </c>
      <c r="I12" s="345">
        <v>68</v>
      </c>
      <c r="J12" s="344">
        <v>237</v>
      </c>
      <c r="K12" s="346">
        <v>948</v>
      </c>
      <c r="L12" s="345">
        <v>140</v>
      </c>
      <c r="M12" s="345">
        <v>164</v>
      </c>
      <c r="N12" s="344">
        <v>618</v>
      </c>
      <c r="O12" s="346">
        <v>1941</v>
      </c>
      <c r="P12" s="344">
        <v>12</v>
      </c>
      <c r="Q12" s="346">
        <v>76</v>
      </c>
      <c r="R12" s="345">
        <v>369</v>
      </c>
      <c r="S12" s="345">
        <v>1815</v>
      </c>
      <c r="T12" s="344">
        <v>165</v>
      </c>
      <c r="U12" s="346">
        <v>611</v>
      </c>
      <c r="V12" s="345">
        <v>1519</v>
      </c>
      <c r="W12" s="345">
        <v>62</v>
      </c>
      <c r="X12" s="344">
        <v>492</v>
      </c>
      <c r="Y12" s="346">
        <v>101</v>
      </c>
      <c r="Z12" s="345">
        <v>792</v>
      </c>
      <c r="AA12" s="345">
        <v>0</v>
      </c>
      <c r="AB12" s="344">
        <v>125</v>
      </c>
      <c r="AC12" s="346">
        <v>111</v>
      </c>
      <c r="AD12" s="345">
        <v>39</v>
      </c>
      <c r="AE12" s="345">
        <v>596</v>
      </c>
      <c r="AF12" s="344">
        <v>931</v>
      </c>
      <c r="AG12" s="346">
        <v>56</v>
      </c>
      <c r="AH12" s="345">
        <v>3</v>
      </c>
      <c r="AI12" s="345">
        <v>135</v>
      </c>
      <c r="AJ12" s="344">
        <v>816</v>
      </c>
      <c r="AK12" s="346">
        <v>60</v>
      </c>
      <c r="AL12" s="345">
        <v>673</v>
      </c>
      <c r="AM12" s="345">
        <v>21</v>
      </c>
      <c r="AN12" s="344">
        <v>0</v>
      </c>
      <c r="AO12" s="346">
        <v>51</v>
      </c>
      <c r="AP12" s="345">
        <v>1</v>
      </c>
      <c r="AQ12" s="345">
        <v>0</v>
      </c>
      <c r="AR12" s="347">
        <v>0</v>
      </c>
    </row>
    <row r="13" spans="1:44" x14ac:dyDescent="0.2">
      <c r="A13" s="341" t="s">
        <v>227</v>
      </c>
      <c r="B13" s="342" t="s">
        <v>30</v>
      </c>
      <c r="C13" s="343">
        <v>1491</v>
      </c>
      <c r="D13" s="344">
        <f t="shared" si="0"/>
        <v>382</v>
      </c>
      <c r="E13" s="345">
        <v>83</v>
      </c>
      <c r="F13" s="344">
        <v>281</v>
      </c>
      <c r="G13" s="346">
        <v>25</v>
      </c>
      <c r="H13" s="345">
        <v>33</v>
      </c>
      <c r="I13" s="345">
        <v>3</v>
      </c>
      <c r="J13" s="344">
        <v>0</v>
      </c>
      <c r="K13" s="346">
        <v>10</v>
      </c>
      <c r="L13" s="345">
        <v>0</v>
      </c>
      <c r="M13" s="345">
        <v>0</v>
      </c>
      <c r="N13" s="344">
        <v>395</v>
      </c>
      <c r="O13" s="346">
        <v>68</v>
      </c>
      <c r="P13" s="344">
        <v>10</v>
      </c>
      <c r="Q13" s="346">
        <v>10</v>
      </c>
      <c r="R13" s="345">
        <v>20</v>
      </c>
      <c r="S13" s="345">
        <v>0</v>
      </c>
      <c r="T13" s="344">
        <v>0</v>
      </c>
      <c r="U13" s="346">
        <v>28</v>
      </c>
      <c r="V13" s="345">
        <v>43</v>
      </c>
      <c r="W13" s="345">
        <v>0</v>
      </c>
      <c r="X13" s="344">
        <v>0</v>
      </c>
      <c r="Y13" s="346">
        <v>3</v>
      </c>
      <c r="Z13" s="345">
        <v>25</v>
      </c>
      <c r="AA13" s="345">
        <v>0</v>
      </c>
      <c r="AB13" s="344">
        <v>8</v>
      </c>
      <c r="AC13" s="346">
        <v>6</v>
      </c>
      <c r="AD13" s="345">
        <v>22</v>
      </c>
      <c r="AE13" s="345">
        <v>9</v>
      </c>
      <c r="AF13" s="344">
        <v>2</v>
      </c>
      <c r="AG13" s="346">
        <v>0</v>
      </c>
      <c r="AH13" s="345">
        <v>0</v>
      </c>
      <c r="AI13" s="345">
        <v>0</v>
      </c>
      <c r="AJ13" s="344">
        <v>0</v>
      </c>
      <c r="AK13" s="346">
        <v>0</v>
      </c>
      <c r="AL13" s="345">
        <v>0</v>
      </c>
      <c r="AM13" s="345">
        <v>10</v>
      </c>
      <c r="AN13" s="344">
        <v>15</v>
      </c>
      <c r="AO13" s="346">
        <v>0</v>
      </c>
      <c r="AP13" s="345">
        <v>0</v>
      </c>
      <c r="AQ13" s="345">
        <v>0</v>
      </c>
      <c r="AR13" s="347">
        <v>0</v>
      </c>
    </row>
    <row r="14" spans="1:44" x14ac:dyDescent="0.2">
      <c r="A14" s="341" t="s">
        <v>2</v>
      </c>
      <c r="B14" s="342" t="s">
        <v>535</v>
      </c>
      <c r="C14" s="343">
        <v>24915</v>
      </c>
      <c r="D14" s="344">
        <f t="shared" si="0"/>
        <v>6656</v>
      </c>
      <c r="E14" s="345">
        <v>2168</v>
      </c>
      <c r="F14" s="344">
        <v>1733</v>
      </c>
      <c r="G14" s="346">
        <v>961</v>
      </c>
      <c r="H14" s="345">
        <v>293</v>
      </c>
      <c r="I14" s="345">
        <v>25</v>
      </c>
      <c r="J14" s="344">
        <v>29</v>
      </c>
      <c r="K14" s="346">
        <v>950</v>
      </c>
      <c r="L14" s="345">
        <v>62</v>
      </c>
      <c r="M14" s="345">
        <v>918</v>
      </c>
      <c r="N14" s="344">
        <v>1337</v>
      </c>
      <c r="O14" s="346">
        <v>203</v>
      </c>
      <c r="P14" s="344">
        <v>265</v>
      </c>
      <c r="Q14" s="346">
        <v>175</v>
      </c>
      <c r="R14" s="345">
        <v>446</v>
      </c>
      <c r="S14" s="345">
        <v>207</v>
      </c>
      <c r="T14" s="344">
        <v>48</v>
      </c>
      <c r="U14" s="346">
        <v>668</v>
      </c>
      <c r="V14" s="345">
        <v>971</v>
      </c>
      <c r="W14" s="345">
        <v>882</v>
      </c>
      <c r="X14" s="344">
        <v>501</v>
      </c>
      <c r="Y14" s="346">
        <v>36</v>
      </c>
      <c r="Z14" s="345">
        <v>1022</v>
      </c>
      <c r="AA14" s="345">
        <v>90</v>
      </c>
      <c r="AB14" s="344">
        <v>191</v>
      </c>
      <c r="AC14" s="346">
        <v>46</v>
      </c>
      <c r="AD14" s="345">
        <v>238</v>
      </c>
      <c r="AE14" s="345">
        <v>747</v>
      </c>
      <c r="AF14" s="344">
        <v>1321</v>
      </c>
      <c r="AG14" s="346">
        <v>0</v>
      </c>
      <c r="AH14" s="345">
        <v>250</v>
      </c>
      <c r="AI14" s="345">
        <v>512</v>
      </c>
      <c r="AJ14" s="344">
        <v>124</v>
      </c>
      <c r="AK14" s="346">
        <v>173</v>
      </c>
      <c r="AL14" s="345">
        <v>407</v>
      </c>
      <c r="AM14" s="345">
        <v>18</v>
      </c>
      <c r="AN14" s="344">
        <v>35</v>
      </c>
      <c r="AO14" s="346">
        <v>164</v>
      </c>
      <c r="AP14" s="345">
        <v>38</v>
      </c>
      <c r="AQ14" s="345">
        <v>2</v>
      </c>
      <c r="AR14" s="347">
        <v>3</v>
      </c>
    </row>
    <row r="15" spans="1:44" x14ac:dyDescent="0.2">
      <c r="A15" s="341" t="s">
        <v>3</v>
      </c>
      <c r="B15" s="342" t="s">
        <v>31</v>
      </c>
      <c r="C15" s="343">
        <v>10880</v>
      </c>
      <c r="D15" s="344">
        <f t="shared" si="0"/>
        <v>771</v>
      </c>
      <c r="E15" s="345">
        <v>1251</v>
      </c>
      <c r="F15" s="344">
        <v>1443</v>
      </c>
      <c r="G15" s="346">
        <v>296</v>
      </c>
      <c r="H15" s="345">
        <v>203</v>
      </c>
      <c r="I15" s="345">
        <v>17</v>
      </c>
      <c r="J15" s="344">
        <v>12</v>
      </c>
      <c r="K15" s="346">
        <v>196</v>
      </c>
      <c r="L15" s="345">
        <v>32</v>
      </c>
      <c r="M15" s="345">
        <v>216</v>
      </c>
      <c r="N15" s="344">
        <v>146</v>
      </c>
      <c r="O15" s="346">
        <v>830</v>
      </c>
      <c r="P15" s="344">
        <v>167</v>
      </c>
      <c r="Q15" s="346">
        <v>19</v>
      </c>
      <c r="R15" s="345">
        <v>109</v>
      </c>
      <c r="S15" s="345">
        <v>1449</v>
      </c>
      <c r="T15" s="344">
        <v>93</v>
      </c>
      <c r="U15" s="346">
        <v>308</v>
      </c>
      <c r="V15" s="345">
        <v>31</v>
      </c>
      <c r="W15" s="345">
        <v>271</v>
      </c>
      <c r="X15" s="344">
        <v>205</v>
      </c>
      <c r="Y15" s="346">
        <v>103</v>
      </c>
      <c r="Z15" s="345">
        <v>319</v>
      </c>
      <c r="AA15" s="345">
        <v>846</v>
      </c>
      <c r="AB15" s="344">
        <v>56</v>
      </c>
      <c r="AC15" s="346">
        <v>153</v>
      </c>
      <c r="AD15" s="345">
        <v>75</v>
      </c>
      <c r="AE15" s="345">
        <v>318</v>
      </c>
      <c r="AF15" s="344">
        <v>133</v>
      </c>
      <c r="AG15" s="346">
        <v>35</v>
      </c>
      <c r="AH15" s="345">
        <v>42</v>
      </c>
      <c r="AI15" s="345">
        <v>44</v>
      </c>
      <c r="AJ15" s="344">
        <v>317</v>
      </c>
      <c r="AK15" s="346">
        <v>85</v>
      </c>
      <c r="AL15" s="345">
        <v>52</v>
      </c>
      <c r="AM15" s="345">
        <v>47</v>
      </c>
      <c r="AN15" s="344">
        <v>5</v>
      </c>
      <c r="AO15" s="346">
        <v>5</v>
      </c>
      <c r="AP15" s="345">
        <v>109</v>
      </c>
      <c r="AQ15" s="345">
        <v>39</v>
      </c>
      <c r="AR15" s="347">
        <v>32</v>
      </c>
    </row>
    <row r="16" spans="1:44" x14ac:dyDescent="0.2">
      <c r="A16" s="341" t="s">
        <v>4</v>
      </c>
      <c r="B16" s="342" t="s">
        <v>32</v>
      </c>
      <c r="C16" s="343">
        <v>23687</v>
      </c>
      <c r="D16" s="344">
        <f t="shared" si="0"/>
        <v>4316</v>
      </c>
      <c r="E16" s="345">
        <v>6480</v>
      </c>
      <c r="F16" s="344">
        <v>3271</v>
      </c>
      <c r="G16" s="346">
        <v>65</v>
      </c>
      <c r="H16" s="345">
        <v>247</v>
      </c>
      <c r="I16" s="345">
        <v>15</v>
      </c>
      <c r="J16" s="344">
        <v>0</v>
      </c>
      <c r="K16" s="346">
        <v>1254</v>
      </c>
      <c r="L16" s="345">
        <v>85</v>
      </c>
      <c r="M16" s="345">
        <v>34</v>
      </c>
      <c r="N16" s="344">
        <v>5085</v>
      </c>
      <c r="O16" s="346">
        <v>11</v>
      </c>
      <c r="P16" s="344">
        <v>61</v>
      </c>
      <c r="Q16" s="346">
        <v>3</v>
      </c>
      <c r="R16" s="345">
        <v>157</v>
      </c>
      <c r="S16" s="345">
        <v>152</v>
      </c>
      <c r="T16" s="344">
        <v>156</v>
      </c>
      <c r="U16" s="346">
        <v>717</v>
      </c>
      <c r="V16" s="345">
        <v>61</v>
      </c>
      <c r="W16" s="345">
        <v>473</v>
      </c>
      <c r="X16" s="344">
        <v>56</v>
      </c>
      <c r="Y16" s="346">
        <v>17</v>
      </c>
      <c r="Z16" s="345">
        <v>38</v>
      </c>
      <c r="AA16" s="345">
        <v>13</v>
      </c>
      <c r="AB16" s="344">
        <v>105</v>
      </c>
      <c r="AC16" s="346">
        <v>31</v>
      </c>
      <c r="AD16" s="345">
        <v>11</v>
      </c>
      <c r="AE16" s="345">
        <v>53</v>
      </c>
      <c r="AF16" s="344">
        <v>96</v>
      </c>
      <c r="AG16" s="346">
        <v>13</v>
      </c>
      <c r="AH16" s="345">
        <v>82</v>
      </c>
      <c r="AI16" s="345">
        <v>122</v>
      </c>
      <c r="AJ16" s="344">
        <v>165</v>
      </c>
      <c r="AK16" s="346">
        <v>16</v>
      </c>
      <c r="AL16" s="345">
        <v>40</v>
      </c>
      <c r="AM16" s="345">
        <v>0</v>
      </c>
      <c r="AN16" s="344">
        <v>95</v>
      </c>
      <c r="AO16" s="346">
        <v>3</v>
      </c>
      <c r="AP16" s="345">
        <v>88</v>
      </c>
      <c r="AQ16" s="345">
        <v>0</v>
      </c>
      <c r="AR16" s="347">
        <v>0</v>
      </c>
    </row>
    <row r="17" spans="1:44" x14ac:dyDescent="0.2">
      <c r="A17" s="341" t="s">
        <v>5</v>
      </c>
      <c r="B17" s="342" t="s">
        <v>33</v>
      </c>
      <c r="C17" s="343">
        <v>6870</v>
      </c>
      <c r="D17" s="344">
        <f t="shared" si="0"/>
        <v>978</v>
      </c>
      <c r="E17" s="345">
        <v>690</v>
      </c>
      <c r="F17" s="344">
        <v>1893</v>
      </c>
      <c r="G17" s="346">
        <v>406</v>
      </c>
      <c r="H17" s="345">
        <v>50</v>
      </c>
      <c r="I17" s="345">
        <v>4</v>
      </c>
      <c r="J17" s="344">
        <v>9</v>
      </c>
      <c r="K17" s="346">
        <v>114</v>
      </c>
      <c r="L17" s="345">
        <v>65</v>
      </c>
      <c r="M17" s="345">
        <v>353</v>
      </c>
      <c r="N17" s="344">
        <v>292</v>
      </c>
      <c r="O17" s="346">
        <v>89</v>
      </c>
      <c r="P17" s="344">
        <v>0</v>
      </c>
      <c r="Q17" s="346">
        <v>68</v>
      </c>
      <c r="R17" s="345">
        <v>102</v>
      </c>
      <c r="S17" s="345">
        <v>167</v>
      </c>
      <c r="T17" s="344">
        <v>48</v>
      </c>
      <c r="U17" s="346">
        <v>78</v>
      </c>
      <c r="V17" s="345">
        <v>376</v>
      </c>
      <c r="W17" s="345">
        <v>81</v>
      </c>
      <c r="X17" s="344">
        <v>9</v>
      </c>
      <c r="Y17" s="346">
        <v>6</v>
      </c>
      <c r="Z17" s="345">
        <v>241</v>
      </c>
      <c r="AA17" s="345">
        <v>1</v>
      </c>
      <c r="AB17" s="344">
        <v>67</v>
      </c>
      <c r="AC17" s="346">
        <v>7</v>
      </c>
      <c r="AD17" s="345">
        <v>33</v>
      </c>
      <c r="AE17" s="345">
        <v>145</v>
      </c>
      <c r="AF17" s="344">
        <v>45</v>
      </c>
      <c r="AG17" s="346">
        <v>0</v>
      </c>
      <c r="AH17" s="345">
        <v>146</v>
      </c>
      <c r="AI17" s="345">
        <v>33</v>
      </c>
      <c r="AJ17" s="344">
        <v>173</v>
      </c>
      <c r="AK17" s="346">
        <v>4</v>
      </c>
      <c r="AL17" s="345">
        <v>41</v>
      </c>
      <c r="AM17" s="345">
        <v>12</v>
      </c>
      <c r="AN17" s="344">
        <v>0</v>
      </c>
      <c r="AO17" s="346">
        <v>0</v>
      </c>
      <c r="AP17" s="345">
        <v>35</v>
      </c>
      <c r="AQ17" s="345">
        <v>9</v>
      </c>
      <c r="AR17" s="347">
        <v>0</v>
      </c>
    </row>
    <row r="18" spans="1:44" x14ac:dyDescent="0.2">
      <c r="A18" s="341" t="s">
        <v>6</v>
      </c>
      <c r="B18" s="342" t="s">
        <v>34</v>
      </c>
      <c r="C18" s="343">
        <v>39164</v>
      </c>
      <c r="D18" s="344">
        <f t="shared" si="0"/>
        <v>4594</v>
      </c>
      <c r="E18" s="345">
        <v>4229</v>
      </c>
      <c r="F18" s="344">
        <v>5784</v>
      </c>
      <c r="G18" s="346">
        <v>4259</v>
      </c>
      <c r="H18" s="345">
        <v>366</v>
      </c>
      <c r="I18" s="345">
        <v>169</v>
      </c>
      <c r="J18" s="344">
        <v>6</v>
      </c>
      <c r="K18" s="346">
        <v>1663</v>
      </c>
      <c r="L18" s="345">
        <v>292</v>
      </c>
      <c r="M18" s="345">
        <v>663</v>
      </c>
      <c r="N18" s="344">
        <v>1310</v>
      </c>
      <c r="O18" s="346">
        <v>496</v>
      </c>
      <c r="P18" s="344">
        <v>421</v>
      </c>
      <c r="Q18" s="346">
        <v>214</v>
      </c>
      <c r="R18" s="345">
        <v>2556</v>
      </c>
      <c r="S18" s="345">
        <v>844</v>
      </c>
      <c r="T18" s="344">
        <v>442</v>
      </c>
      <c r="U18" s="346">
        <v>1605</v>
      </c>
      <c r="V18" s="345">
        <v>291</v>
      </c>
      <c r="W18" s="345">
        <v>1777</v>
      </c>
      <c r="X18" s="344">
        <v>346</v>
      </c>
      <c r="Y18" s="346">
        <v>162</v>
      </c>
      <c r="Z18" s="345">
        <v>773</v>
      </c>
      <c r="AA18" s="345">
        <v>115</v>
      </c>
      <c r="AB18" s="344">
        <v>1359</v>
      </c>
      <c r="AC18" s="346">
        <v>63</v>
      </c>
      <c r="AD18" s="345">
        <v>212</v>
      </c>
      <c r="AE18" s="345">
        <v>587</v>
      </c>
      <c r="AF18" s="344">
        <v>587</v>
      </c>
      <c r="AG18" s="346">
        <v>108</v>
      </c>
      <c r="AH18" s="345">
        <v>278</v>
      </c>
      <c r="AI18" s="345">
        <v>502</v>
      </c>
      <c r="AJ18" s="344">
        <v>521</v>
      </c>
      <c r="AK18" s="346">
        <v>635</v>
      </c>
      <c r="AL18" s="345">
        <v>545</v>
      </c>
      <c r="AM18" s="345">
        <v>4</v>
      </c>
      <c r="AN18" s="344">
        <v>91</v>
      </c>
      <c r="AO18" s="346">
        <v>83</v>
      </c>
      <c r="AP18" s="345">
        <v>160</v>
      </c>
      <c r="AQ18" s="345">
        <v>28</v>
      </c>
      <c r="AR18" s="347">
        <v>24</v>
      </c>
    </row>
    <row r="19" spans="1:44" x14ac:dyDescent="0.2">
      <c r="A19" s="341" t="s">
        <v>7</v>
      </c>
      <c r="B19" s="342" t="s">
        <v>269</v>
      </c>
      <c r="C19" s="343">
        <v>31734</v>
      </c>
      <c r="D19" s="344">
        <f t="shared" si="0"/>
        <v>9431</v>
      </c>
      <c r="E19" s="345">
        <v>2932</v>
      </c>
      <c r="F19" s="344">
        <v>2245</v>
      </c>
      <c r="G19" s="346">
        <v>538</v>
      </c>
      <c r="H19" s="345">
        <v>190</v>
      </c>
      <c r="I19" s="345">
        <v>177</v>
      </c>
      <c r="J19" s="344">
        <v>21</v>
      </c>
      <c r="K19" s="346">
        <v>670</v>
      </c>
      <c r="L19" s="345">
        <v>749</v>
      </c>
      <c r="M19" s="345">
        <v>157</v>
      </c>
      <c r="N19" s="344">
        <v>1315</v>
      </c>
      <c r="O19" s="346">
        <v>27</v>
      </c>
      <c r="P19" s="344">
        <v>88</v>
      </c>
      <c r="Q19" s="346">
        <v>67</v>
      </c>
      <c r="R19" s="345">
        <v>264</v>
      </c>
      <c r="S19" s="345">
        <v>7743</v>
      </c>
      <c r="T19" s="344">
        <v>153</v>
      </c>
      <c r="U19" s="346">
        <v>319</v>
      </c>
      <c r="V19" s="345">
        <v>52</v>
      </c>
      <c r="W19" s="345">
        <v>1661</v>
      </c>
      <c r="X19" s="344">
        <v>178</v>
      </c>
      <c r="Y19" s="346">
        <v>37</v>
      </c>
      <c r="Z19" s="345">
        <v>40</v>
      </c>
      <c r="AA19" s="345">
        <v>81</v>
      </c>
      <c r="AB19" s="344">
        <v>122</v>
      </c>
      <c r="AC19" s="346">
        <v>21</v>
      </c>
      <c r="AD19" s="345">
        <v>49</v>
      </c>
      <c r="AE19" s="345">
        <v>794</v>
      </c>
      <c r="AF19" s="344">
        <v>606</v>
      </c>
      <c r="AG19" s="346">
        <v>13</v>
      </c>
      <c r="AH19" s="345">
        <v>98</v>
      </c>
      <c r="AI19" s="345">
        <v>135</v>
      </c>
      <c r="AJ19" s="344">
        <v>607</v>
      </c>
      <c r="AK19" s="346">
        <v>12</v>
      </c>
      <c r="AL19" s="345">
        <v>52</v>
      </c>
      <c r="AM19" s="345">
        <v>4</v>
      </c>
      <c r="AN19" s="344">
        <v>46</v>
      </c>
      <c r="AO19" s="346">
        <v>3</v>
      </c>
      <c r="AP19" s="345">
        <v>8</v>
      </c>
      <c r="AQ19" s="345">
        <v>24</v>
      </c>
      <c r="AR19" s="347">
        <v>5</v>
      </c>
    </row>
    <row r="20" spans="1:44" x14ac:dyDescent="0.2">
      <c r="A20" s="341" t="s">
        <v>8</v>
      </c>
      <c r="B20" s="342" t="s">
        <v>270</v>
      </c>
      <c r="C20" s="343">
        <v>30254</v>
      </c>
      <c r="D20" s="344">
        <f t="shared" si="0"/>
        <v>5601</v>
      </c>
      <c r="E20" s="345">
        <v>1875</v>
      </c>
      <c r="F20" s="344">
        <v>5058</v>
      </c>
      <c r="G20" s="346">
        <v>4761</v>
      </c>
      <c r="H20" s="345">
        <v>590</v>
      </c>
      <c r="I20" s="345">
        <v>599</v>
      </c>
      <c r="J20" s="344">
        <v>24</v>
      </c>
      <c r="K20" s="346">
        <v>1375</v>
      </c>
      <c r="L20" s="345">
        <v>40</v>
      </c>
      <c r="M20" s="345">
        <v>187</v>
      </c>
      <c r="N20" s="344">
        <v>1544</v>
      </c>
      <c r="O20" s="346">
        <v>123</v>
      </c>
      <c r="P20" s="344">
        <v>249</v>
      </c>
      <c r="Q20" s="346">
        <v>132</v>
      </c>
      <c r="R20" s="345">
        <v>1052</v>
      </c>
      <c r="S20" s="345">
        <v>235</v>
      </c>
      <c r="T20" s="344">
        <v>693</v>
      </c>
      <c r="U20" s="346">
        <v>264</v>
      </c>
      <c r="V20" s="345">
        <v>211</v>
      </c>
      <c r="W20" s="345">
        <v>950</v>
      </c>
      <c r="X20" s="344">
        <v>158</v>
      </c>
      <c r="Y20" s="346">
        <v>251</v>
      </c>
      <c r="Z20" s="345">
        <v>210</v>
      </c>
      <c r="AA20" s="345">
        <v>250</v>
      </c>
      <c r="AB20" s="344">
        <v>205</v>
      </c>
      <c r="AC20" s="346">
        <v>103</v>
      </c>
      <c r="AD20" s="345">
        <v>55</v>
      </c>
      <c r="AE20" s="345">
        <v>583</v>
      </c>
      <c r="AF20" s="344">
        <v>268</v>
      </c>
      <c r="AG20" s="346">
        <v>0</v>
      </c>
      <c r="AH20" s="345">
        <v>164</v>
      </c>
      <c r="AI20" s="345">
        <v>892</v>
      </c>
      <c r="AJ20" s="344">
        <v>1214</v>
      </c>
      <c r="AK20" s="346">
        <v>52</v>
      </c>
      <c r="AL20" s="345">
        <v>148</v>
      </c>
      <c r="AM20" s="345">
        <v>8</v>
      </c>
      <c r="AN20" s="344">
        <v>18</v>
      </c>
      <c r="AO20" s="346">
        <v>25</v>
      </c>
      <c r="AP20" s="345">
        <v>10</v>
      </c>
      <c r="AQ20" s="345">
        <v>22</v>
      </c>
      <c r="AR20" s="347">
        <v>55</v>
      </c>
    </row>
    <row r="21" spans="1:44" x14ac:dyDescent="0.2">
      <c r="A21" s="341" t="s">
        <v>9</v>
      </c>
      <c r="B21" s="342" t="s">
        <v>271</v>
      </c>
      <c r="C21" s="343">
        <v>10720</v>
      </c>
      <c r="D21" s="344">
        <f t="shared" si="0"/>
        <v>2732</v>
      </c>
      <c r="E21" s="345">
        <v>2506</v>
      </c>
      <c r="F21" s="344">
        <v>617</v>
      </c>
      <c r="G21" s="346">
        <v>725</v>
      </c>
      <c r="H21" s="345">
        <v>663</v>
      </c>
      <c r="I21" s="345">
        <v>0</v>
      </c>
      <c r="J21" s="344">
        <v>66</v>
      </c>
      <c r="K21" s="346">
        <v>232</v>
      </c>
      <c r="L21" s="345">
        <v>31</v>
      </c>
      <c r="M21" s="345">
        <v>184</v>
      </c>
      <c r="N21" s="344">
        <v>278</v>
      </c>
      <c r="O21" s="346">
        <v>1</v>
      </c>
      <c r="P21" s="344">
        <v>15</v>
      </c>
      <c r="Q21" s="346">
        <v>649</v>
      </c>
      <c r="R21" s="345">
        <v>142</v>
      </c>
      <c r="S21" s="345">
        <v>49</v>
      </c>
      <c r="T21" s="344">
        <v>67</v>
      </c>
      <c r="U21" s="346">
        <v>0</v>
      </c>
      <c r="V21" s="345">
        <v>43</v>
      </c>
      <c r="W21" s="345">
        <v>151</v>
      </c>
      <c r="X21" s="344">
        <v>109</v>
      </c>
      <c r="Y21" s="346">
        <v>7</v>
      </c>
      <c r="Z21" s="345">
        <v>10</v>
      </c>
      <c r="AA21" s="345">
        <v>60</v>
      </c>
      <c r="AB21" s="344">
        <v>0</v>
      </c>
      <c r="AC21" s="346">
        <v>9</v>
      </c>
      <c r="AD21" s="345">
        <v>69</v>
      </c>
      <c r="AE21" s="345">
        <v>7</v>
      </c>
      <c r="AF21" s="344">
        <v>112</v>
      </c>
      <c r="AG21" s="346">
        <v>3</v>
      </c>
      <c r="AH21" s="345">
        <v>235</v>
      </c>
      <c r="AI21" s="345">
        <v>9</v>
      </c>
      <c r="AJ21" s="344">
        <v>69</v>
      </c>
      <c r="AK21" s="346">
        <v>202</v>
      </c>
      <c r="AL21" s="345">
        <v>529</v>
      </c>
      <c r="AM21" s="345">
        <v>0</v>
      </c>
      <c r="AN21" s="344">
        <v>0</v>
      </c>
      <c r="AO21" s="346">
        <v>10</v>
      </c>
      <c r="AP21" s="345">
        <v>102</v>
      </c>
      <c r="AQ21" s="345">
        <v>27</v>
      </c>
      <c r="AR21" s="347">
        <v>0</v>
      </c>
    </row>
    <row r="22" spans="1:44" x14ac:dyDescent="0.2">
      <c r="A22" s="341" t="s">
        <v>10</v>
      </c>
      <c r="B22" s="342" t="s">
        <v>281</v>
      </c>
      <c r="C22" s="343">
        <v>11196</v>
      </c>
      <c r="D22" s="344">
        <f t="shared" si="0"/>
        <v>1058</v>
      </c>
      <c r="E22" s="345">
        <v>1505</v>
      </c>
      <c r="F22" s="344">
        <v>1466</v>
      </c>
      <c r="G22" s="346">
        <v>514</v>
      </c>
      <c r="H22" s="345">
        <v>147</v>
      </c>
      <c r="I22" s="345">
        <v>14</v>
      </c>
      <c r="J22" s="344">
        <v>13</v>
      </c>
      <c r="K22" s="346">
        <v>1254</v>
      </c>
      <c r="L22" s="345">
        <v>48</v>
      </c>
      <c r="M22" s="345">
        <v>266</v>
      </c>
      <c r="N22" s="344">
        <v>162</v>
      </c>
      <c r="O22" s="346">
        <v>213</v>
      </c>
      <c r="P22" s="344">
        <v>152</v>
      </c>
      <c r="Q22" s="346">
        <v>104</v>
      </c>
      <c r="R22" s="345">
        <v>51</v>
      </c>
      <c r="S22" s="345">
        <v>8</v>
      </c>
      <c r="T22" s="344">
        <v>72</v>
      </c>
      <c r="U22" s="346">
        <v>142</v>
      </c>
      <c r="V22" s="345">
        <v>137</v>
      </c>
      <c r="W22" s="345">
        <v>93</v>
      </c>
      <c r="X22" s="344">
        <v>165</v>
      </c>
      <c r="Y22" s="346">
        <v>31</v>
      </c>
      <c r="Z22" s="345">
        <v>376</v>
      </c>
      <c r="AA22" s="345">
        <v>35</v>
      </c>
      <c r="AB22" s="344">
        <v>108</v>
      </c>
      <c r="AC22" s="346">
        <v>2</v>
      </c>
      <c r="AD22" s="345">
        <v>13</v>
      </c>
      <c r="AE22" s="345">
        <v>452</v>
      </c>
      <c r="AF22" s="344">
        <v>248</v>
      </c>
      <c r="AG22" s="346">
        <v>319</v>
      </c>
      <c r="AH22" s="345">
        <v>163</v>
      </c>
      <c r="AI22" s="345">
        <v>3</v>
      </c>
      <c r="AJ22" s="344">
        <v>2</v>
      </c>
      <c r="AK22" s="346">
        <v>6</v>
      </c>
      <c r="AL22" s="345">
        <v>2</v>
      </c>
      <c r="AM22" s="345">
        <v>0</v>
      </c>
      <c r="AN22" s="344">
        <v>1567</v>
      </c>
      <c r="AO22" s="346">
        <v>18</v>
      </c>
      <c r="AP22" s="345">
        <v>164</v>
      </c>
      <c r="AQ22" s="345">
        <v>103</v>
      </c>
      <c r="AR22" s="347">
        <v>0</v>
      </c>
    </row>
    <row r="23" spans="1:44" x14ac:dyDescent="0.2">
      <c r="A23" s="341" t="s">
        <v>11</v>
      </c>
      <c r="B23" s="342" t="s">
        <v>35</v>
      </c>
      <c r="C23" s="343">
        <v>38482</v>
      </c>
      <c r="D23" s="344">
        <f t="shared" si="0"/>
        <v>7041</v>
      </c>
      <c r="E23" s="345">
        <v>10403</v>
      </c>
      <c r="F23" s="344">
        <v>3136</v>
      </c>
      <c r="G23" s="346">
        <v>1365</v>
      </c>
      <c r="H23" s="345">
        <v>567</v>
      </c>
      <c r="I23" s="345">
        <v>1357</v>
      </c>
      <c r="J23" s="344">
        <v>39</v>
      </c>
      <c r="K23" s="346">
        <v>1016</v>
      </c>
      <c r="L23" s="345">
        <v>52</v>
      </c>
      <c r="M23" s="345">
        <v>245</v>
      </c>
      <c r="N23" s="344">
        <v>1152</v>
      </c>
      <c r="O23" s="346">
        <v>725</v>
      </c>
      <c r="P23" s="344">
        <v>99</v>
      </c>
      <c r="Q23" s="346">
        <v>314</v>
      </c>
      <c r="R23" s="345">
        <v>135</v>
      </c>
      <c r="S23" s="345">
        <v>556</v>
      </c>
      <c r="T23" s="344">
        <v>309</v>
      </c>
      <c r="U23" s="346">
        <v>94</v>
      </c>
      <c r="V23" s="345">
        <v>1473</v>
      </c>
      <c r="W23" s="345">
        <v>1430</v>
      </c>
      <c r="X23" s="344">
        <v>241</v>
      </c>
      <c r="Y23" s="346">
        <v>306</v>
      </c>
      <c r="Z23" s="345">
        <v>1375</v>
      </c>
      <c r="AA23" s="345">
        <v>794</v>
      </c>
      <c r="AB23" s="344">
        <v>12</v>
      </c>
      <c r="AC23" s="346">
        <v>350</v>
      </c>
      <c r="AD23" s="345">
        <v>568</v>
      </c>
      <c r="AE23" s="345">
        <v>431</v>
      </c>
      <c r="AF23" s="344">
        <v>786</v>
      </c>
      <c r="AG23" s="346">
        <v>3</v>
      </c>
      <c r="AH23" s="345">
        <v>115</v>
      </c>
      <c r="AI23" s="345">
        <v>140</v>
      </c>
      <c r="AJ23" s="344">
        <v>96</v>
      </c>
      <c r="AK23" s="346">
        <v>112</v>
      </c>
      <c r="AL23" s="345">
        <v>916</v>
      </c>
      <c r="AM23" s="345">
        <v>22</v>
      </c>
      <c r="AN23" s="344">
        <v>140</v>
      </c>
      <c r="AO23" s="346">
        <v>365</v>
      </c>
      <c r="AP23" s="345">
        <v>181</v>
      </c>
      <c r="AQ23" s="345">
        <v>0</v>
      </c>
      <c r="AR23" s="347">
        <v>21</v>
      </c>
    </row>
    <row r="24" spans="1:44" x14ac:dyDescent="0.2">
      <c r="A24" s="341" t="s">
        <v>12</v>
      </c>
      <c r="B24" s="342" t="s">
        <v>366</v>
      </c>
      <c r="C24" s="343">
        <v>13315</v>
      </c>
      <c r="D24" s="344">
        <f t="shared" si="0"/>
        <v>3151</v>
      </c>
      <c r="E24" s="345">
        <v>474</v>
      </c>
      <c r="F24" s="344">
        <v>3386</v>
      </c>
      <c r="G24" s="346">
        <v>508</v>
      </c>
      <c r="H24" s="345">
        <v>824</v>
      </c>
      <c r="I24" s="345">
        <v>0</v>
      </c>
      <c r="J24" s="344">
        <v>0</v>
      </c>
      <c r="K24" s="346">
        <v>731</v>
      </c>
      <c r="L24" s="345">
        <v>0</v>
      </c>
      <c r="M24" s="345">
        <v>12</v>
      </c>
      <c r="N24" s="344">
        <v>41</v>
      </c>
      <c r="O24" s="346">
        <v>0</v>
      </c>
      <c r="P24" s="344">
        <v>96</v>
      </c>
      <c r="Q24" s="346">
        <v>144</v>
      </c>
      <c r="R24" s="345">
        <v>423</v>
      </c>
      <c r="S24" s="345">
        <v>0</v>
      </c>
      <c r="T24" s="344">
        <v>31</v>
      </c>
      <c r="U24" s="346">
        <v>10</v>
      </c>
      <c r="V24" s="345">
        <v>2279</v>
      </c>
      <c r="W24" s="345">
        <v>24</v>
      </c>
      <c r="X24" s="344">
        <v>200</v>
      </c>
      <c r="Y24" s="346">
        <v>0</v>
      </c>
      <c r="Z24" s="345">
        <v>12</v>
      </c>
      <c r="AA24" s="345">
        <v>0</v>
      </c>
      <c r="AB24" s="344">
        <v>0</v>
      </c>
      <c r="AC24" s="346">
        <v>89</v>
      </c>
      <c r="AD24" s="345">
        <v>0</v>
      </c>
      <c r="AE24" s="345">
        <v>661</v>
      </c>
      <c r="AF24" s="344">
        <v>8</v>
      </c>
      <c r="AG24" s="346">
        <v>15</v>
      </c>
      <c r="AH24" s="345">
        <v>0</v>
      </c>
      <c r="AI24" s="345">
        <v>79</v>
      </c>
      <c r="AJ24" s="344">
        <v>0</v>
      </c>
      <c r="AK24" s="346">
        <v>2</v>
      </c>
      <c r="AL24" s="345">
        <v>105</v>
      </c>
      <c r="AM24" s="345">
        <v>0</v>
      </c>
      <c r="AN24" s="344">
        <v>0</v>
      </c>
      <c r="AO24" s="346">
        <v>0</v>
      </c>
      <c r="AP24" s="345">
        <v>0</v>
      </c>
      <c r="AQ24" s="345">
        <v>10</v>
      </c>
      <c r="AR24" s="347">
        <v>0</v>
      </c>
    </row>
    <row r="25" spans="1:44" x14ac:dyDescent="0.2">
      <c r="A25" s="341" t="s">
        <v>13</v>
      </c>
      <c r="B25" s="342" t="s">
        <v>192</v>
      </c>
      <c r="C25" s="343">
        <v>32308</v>
      </c>
      <c r="D25" s="344">
        <f t="shared" si="0"/>
        <v>9941</v>
      </c>
      <c r="E25" s="345">
        <v>2887</v>
      </c>
      <c r="F25" s="344">
        <v>1816</v>
      </c>
      <c r="G25" s="346">
        <v>6662</v>
      </c>
      <c r="H25" s="345">
        <v>692</v>
      </c>
      <c r="I25" s="345">
        <v>105</v>
      </c>
      <c r="J25" s="344">
        <v>16</v>
      </c>
      <c r="K25" s="346">
        <v>555</v>
      </c>
      <c r="L25" s="345">
        <v>882</v>
      </c>
      <c r="M25" s="345">
        <v>287</v>
      </c>
      <c r="N25" s="344">
        <v>432</v>
      </c>
      <c r="O25" s="346">
        <v>71</v>
      </c>
      <c r="P25" s="344">
        <v>166</v>
      </c>
      <c r="Q25" s="346">
        <v>197</v>
      </c>
      <c r="R25" s="345">
        <v>544</v>
      </c>
      <c r="S25" s="345">
        <v>439</v>
      </c>
      <c r="T25" s="344">
        <v>379</v>
      </c>
      <c r="U25" s="346">
        <v>715</v>
      </c>
      <c r="V25" s="345">
        <v>671</v>
      </c>
      <c r="W25" s="345">
        <v>606</v>
      </c>
      <c r="X25" s="344">
        <v>248</v>
      </c>
      <c r="Y25" s="346">
        <v>75</v>
      </c>
      <c r="Z25" s="345">
        <v>777</v>
      </c>
      <c r="AA25" s="345">
        <v>117</v>
      </c>
      <c r="AB25" s="344">
        <v>70</v>
      </c>
      <c r="AC25" s="346">
        <v>222</v>
      </c>
      <c r="AD25" s="345">
        <v>174</v>
      </c>
      <c r="AE25" s="345">
        <v>207</v>
      </c>
      <c r="AF25" s="344">
        <v>318</v>
      </c>
      <c r="AG25" s="346">
        <v>3</v>
      </c>
      <c r="AH25" s="345">
        <v>297</v>
      </c>
      <c r="AI25" s="345">
        <v>597</v>
      </c>
      <c r="AJ25" s="344">
        <v>146</v>
      </c>
      <c r="AK25" s="346">
        <v>33</v>
      </c>
      <c r="AL25" s="345">
        <v>651</v>
      </c>
      <c r="AM25" s="345">
        <v>57</v>
      </c>
      <c r="AN25" s="344">
        <v>19</v>
      </c>
      <c r="AO25" s="346">
        <v>0</v>
      </c>
      <c r="AP25" s="345">
        <v>74</v>
      </c>
      <c r="AQ25" s="345">
        <v>132</v>
      </c>
      <c r="AR25" s="347">
        <v>28</v>
      </c>
    </row>
    <row r="26" spans="1:44" x14ac:dyDescent="0.2">
      <c r="A26" s="341" t="s">
        <v>14</v>
      </c>
      <c r="B26" s="342" t="s">
        <v>50</v>
      </c>
      <c r="C26" s="343">
        <v>35106</v>
      </c>
      <c r="D26" s="344">
        <f t="shared" si="0"/>
        <v>8818</v>
      </c>
      <c r="E26" s="345">
        <v>4915</v>
      </c>
      <c r="F26" s="344">
        <v>1451</v>
      </c>
      <c r="G26" s="346">
        <v>650</v>
      </c>
      <c r="H26" s="345">
        <v>797</v>
      </c>
      <c r="I26" s="345">
        <v>290</v>
      </c>
      <c r="J26" s="344">
        <v>165</v>
      </c>
      <c r="K26" s="346">
        <v>596</v>
      </c>
      <c r="L26" s="345">
        <v>29</v>
      </c>
      <c r="M26" s="345">
        <v>2900</v>
      </c>
      <c r="N26" s="344">
        <v>549</v>
      </c>
      <c r="O26" s="346">
        <v>163</v>
      </c>
      <c r="P26" s="344">
        <v>811</v>
      </c>
      <c r="Q26" s="346">
        <v>175</v>
      </c>
      <c r="R26" s="345">
        <v>679</v>
      </c>
      <c r="S26" s="345">
        <v>324</v>
      </c>
      <c r="T26" s="344">
        <v>177</v>
      </c>
      <c r="U26" s="346">
        <v>387</v>
      </c>
      <c r="V26" s="345">
        <v>397</v>
      </c>
      <c r="W26" s="345">
        <v>533</v>
      </c>
      <c r="X26" s="344">
        <v>432</v>
      </c>
      <c r="Y26" s="346">
        <v>338</v>
      </c>
      <c r="Z26" s="345">
        <v>1129</v>
      </c>
      <c r="AA26" s="345">
        <v>178</v>
      </c>
      <c r="AB26" s="344">
        <v>175</v>
      </c>
      <c r="AC26" s="346">
        <v>793</v>
      </c>
      <c r="AD26" s="345">
        <v>379</v>
      </c>
      <c r="AE26" s="345">
        <v>2318</v>
      </c>
      <c r="AF26" s="344">
        <v>2990</v>
      </c>
      <c r="AG26" s="346">
        <v>38</v>
      </c>
      <c r="AH26" s="345">
        <v>91</v>
      </c>
      <c r="AI26" s="345">
        <v>259</v>
      </c>
      <c r="AJ26" s="344">
        <v>28</v>
      </c>
      <c r="AK26" s="346">
        <v>158</v>
      </c>
      <c r="AL26" s="345">
        <v>603</v>
      </c>
      <c r="AM26" s="345">
        <v>55</v>
      </c>
      <c r="AN26" s="344">
        <v>153</v>
      </c>
      <c r="AO26" s="346">
        <v>76</v>
      </c>
      <c r="AP26" s="345">
        <v>46</v>
      </c>
      <c r="AQ26" s="345">
        <v>43</v>
      </c>
      <c r="AR26" s="347">
        <v>18</v>
      </c>
    </row>
    <row r="27" spans="1:44" x14ac:dyDescent="0.2">
      <c r="A27" s="341" t="s">
        <v>15</v>
      </c>
      <c r="B27" s="342" t="s">
        <v>36</v>
      </c>
      <c r="C27" s="343">
        <v>160898</v>
      </c>
      <c r="D27" s="344">
        <f t="shared" si="0"/>
        <v>39946</v>
      </c>
      <c r="E27" s="345">
        <v>24975</v>
      </c>
      <c r="F27" s="344">
        <v>16540</v>
      </c>
      <c r="G27" s="346">
        <v>5351</v>
      </c>
      <c r="H27" s="345">
        <v>8271</v>
      </c>
      <c r="I27" s="345">
        <v>1758</v>
      </c>
      <c r="J27" s="344">
        <v>990</v>
      </c>
      <c r="K27" s="346">
        <v>5172</v>
      </c>
      <c r="L27" s="345">
        <v>1246</v>
      </c>
      <c r="M27" s="345">
        <v>4190</v>
      </c>
      <c r="N27" s="344">
        <v>8789</v>
      </c>
      <c r="O27" s="346">
        <v>1269</v>
      </c>
      <c r="P27" s="344">
        <v>1232</v>
      </c>
      <c r="Q27" s="346">
        <v>3691</v>
      </c>
      <c r="R27" s="345">
        <v>2451</v>
      </c>
      <c r="S27" s="345">
        <v>4236</v>
      </c>
      <c r="T27" s="344">
        <v>2924</v>
      </c>
      <c r="U27" s="346">
        <v>1071</v>
      </c>
      <c r="V27" s="345">
        <v>1706</v>
      </c>
      <c r="W27" s="345">
        <v>1293</v>
      </c>
      <c r="X27" s="344">
        <v>1038</v>
      </c>
      <c r="Y27" s="346">
        <v>1126</v>
      </c>
      <c r="Z27" s="345">
        <v>2505</v>
      </c>
      <c r="AA27" s="345">
        <v>1937</v>
      </c>
      <c r="AB27" s="344">
        <v>1238</v>
      </c>
      <c r="AC27" s="346">
        <v>1488</v>
      </c>
      <c r="AD27" s="345">
        <v>1882</v>
      </c>
      <c r="AE27" s="345">
        <v>1242</v>
      </c>
      <c r="AF27" s="344">
        <v>2462</v>
      </c>
      <c r="AG27" s="346">
        <v>542</v>
      </c>
      <c r="AH27" s="345">
        <v>615</v>
      </c>
      <c r="AI27" s="345">
        <v>1142</v>
      </c>
      <c r="AJ27" s="344">
        <v>831</v>
      </c>
      <c r="AK27" s="346">
        <v>363</v>
      </c>
      <c r="AL27" s="345">
        <v>585</v>
      </c>
      <c r="AM27" s="345">
        <v>404</v>
      </c>
      <c r="AN27" s="344">
        <v>1129</v>
      </c>
      <c r="AO27" s="346">
        <v>404</v>
      </c>
      <c r="AP27" s="345">
        <v>899</v>
      </c>
      <c r="AQ27" s="345">
        <v>942</v>
      </c>
      <c r="AR27" s="347">
        <v>1023</v>
      </c>
    </row>
    <row r="28" spans="1:44" x14ac:dyDescent="0.2">
      <c r="A28" s="341" t="s">
        <v>16</v>
      </c>
      <c r="B28" s="342" t="s">
        <v>193</v>
      </c>
      <c r="C28" s="343">
        <v>7222</v>
      </c>
      <c r="D28" s="344">
        <f t="shared" si="0"/>
        <v>2084</v>
      </c>
      <c r="E28" s="345">
        <v>1982</v>
      </c>
      <c r="F28" s="344">
        <v>765</v>
      </c>
      <c r="G28" s="346">
        <v>179</v>
      </c>
      <c r="H28" s="345">
        <v>26</v>
      </c>
      <c r="I28" s="345">
        <v>199</v>
      </c>
      <c r="J28" s="344">
        <v>10</v>
      </c>
      <c r="K28" s="346">
        <v>0</v>
      </c>
      <c r="L28" s="345">
        <v>419</v>
      </c>
      <c r="M28" s="345">
        <v>196</v>
      </c>
      <c r="N28" s="344">
        <v>188</v>
      </c>
      <c r="O28" s="346">
        <v>250</v>
      </c>
      <c r="P28" s="344">
        <v>2</v>
      </c>
      <c r="Q28" s="346">
        <v>30</v>
      </c>
      <c r="R28" s="345">
        <v>7</v>
      </c>
      <c r="S28" s="345">
        <v>157</v>
      </c>
      <c r="T28" s="344">
        <v>0</v>
      </c>
      <c r="U28" s="346">
        <v>0</v>
      </c>
      <c r="V28" s="345">
        <v>219</v>
      </c>
      <c r="W28" s="345">
        <v>0</v>
      </c>
      <c r="X28" s="344">
        <v>17</v>
      </c>
      <c r="Y28" s="346">
        <v>3</v>
      </c>
      <c r="Z28" s="345">
        <v>23</v>
      </c>
      <c r="AA28" s="345">
        <v>1</v>
      </c>
      <c r="AB28" s="344">
        <v>223</v>
      </c>
      <c r="AC28" s="346">
        <v>9</v>
      </c>
      <c r="AD28" s="345">
        <v>17</v>
      </c>
      <c r="AE28" s="345">
        <v>143</v>
      </c>
      <c r="AF28" s="344">
        <v>3</v>
      </c>
      <c r="AG28" s="346">
        <v>13</v>
      </c>
      <c r="AH28" s="345">
        <v>0</v>
      </c>
      <c r="AI28" s="345">
        <v>0</v>
      </c>
      <c r="AJ28" s="344">
        <v>0</v>
      </c>
      <c r="AK28" s="346">
        <v>0</v>
      </c>
      <c r="AL28" s="345">
        <v>13</v>
      </c>
      <c r="AM28" s="345">
        <v>33</v>
      </c>
      <c r="AN28" s="344">
        <v>0</v>
      </c>
      <c r="AO28" s="346">
        <v>0</v>
      </c>
      <c r="AP28" s="345">
        <v>0</v>
      </c>
      <c r="AQ28" s="345">
        <v>11</v>
      </c>
      <c r="AR28" s="347">
        <v>0</v>
      </c>
    </row>
    <row r="29" spans="1:44" x14ac:dyDescent="0.2">
      <c r="A29" s="341" t="s">
        <v>17</v>
      </c>
      <c r="B29" s="342" t="s">
        <v>273</v>
      </c>
      <c r="C29" s="343">
        <v>3361</v>
      </c>
      <c r="D29" s="344">
        <f t="shared" si="0"/>
        <v>1174</v>
      </c>
      <c r="E29" s="345">
        <v>379</v>
      </c>
      <c r="F29" s="344">
        <v>382</v>
      </c>
      <c r="G29" s="346">
        <v>127</v>
      </c>
      <c r="H29" s="345">
        <v>264</v>
      </c>
      <c r="I29" s="345">
        <v>11</v>
      </c>
      <c r="J29" s="344">
        <v>64</v>
      </c>
      <c r="K29" s="346">
        <v>44</v>
      </c>
      <c r="L29" s="345">
        <v>38</v>
      </c>
      <c r="M29" s="345">
        <v>36</v>
      </c>
      <c r="N29" s="344">
        <v>131</v>
      </c>
      <c r="O29" s="346">
        <v>54</v>
      </c>
      <c r="P29" s="344">
        <v>6</v>
      </c>
      <c r="Q29" s="346">
        <v>72</v>
      </c>
      <c r="R29" s="345">
        <v>11</v>
      </c>
      <c r="S29" s="345">
        <v>119</v>
      </c>
      <c r="T29" s="344">
        <v>58</v>
      </c>
      <c r="U29" s="346">
        <v>46</v>
      </c>
      <c r="V29" s="345">
        <v>47</v>
      </c>
      <c r="W29" s="345">
        <v>7</v>
      </c>
      <c r="X29" s="344">
        <v>27</v>
      </c>
      <c r="Y29" s="346">
        <v>3</v>
      </c>
      <c r="Z29" s="345">
        <v>25</v>
      </c>
      <c r="AA29" s="345">
        <v>33</v>
      </c>
      <c r="AB29" s="344">
        <v>9</v>
      </c>
      <c r="AC29" s="346">
        <v>23</v>
      </c>
      <c r="AD29" s="345">
        <v>36</v>
      </c>
      <c r="AE29" s="345">
        <v>11</v>
      </c>
      <c r="AF29" s="344">
        <v>13</v>
      </c>
      <c r="AG29" s="346">
        <v>5</v>
      </c>
      <c r="AH29" s="345">
        <v>14</v>
      </c>
      <c r="AI29" s="345">
        <v>3</v>
      </c>
      <c r="AJ29" s="344">
        <v>11</v>
      </c>
      <c r="AK29" s="346">
        <v>5</v>
      </c>
      <c r="AL29" s="345">
        <v>7</v>
      </c>
      <c r="AM29" s="345">
        <v>8</v>
      </c>
      <c r="AN29" s="344">
        <v>4</v>
      </c>
      <c r="AO29" s="346">
        <v>39</v>
      </c>
      <c r="AP29" s="345">
        <v>8</v>
      </c>
      <c r="AQ29" s="345">
        <v>7</v>
      </c>
      <c r="AR29" s="347">
        <v>0</v>
      </c>
    </row>
    <row r="30" spans="1:44" x14ac:dyDescent="0.2">
      <c r="A30" s="341" t="s">
        <v>18</v>
      </c>
      <c r="B30" s="342" t="s">
        <v>282</v>
      </c>
      <c r="C30" s="343">
        <v>11375</v>
      </c>
      <c r="D30" s="344">
        <f t="shared" si="0"/>
        <v>3172</v>
      </c>
      <c r="E30" s="345">
        <v>1918</v>
      </c>
      <c r="F30" s="344">
        <v>1231</v>
      </c>
      <c r="G30" s="346">
        <v>410</v>
      </c>
      <c r="H30" s="345">
        <v>663</v>
      </c>
      <c r="I30" s="345">
        <v>143</v>
      </c>
      <c r="J30" s="344">
        <v>97</v>
      </c>
      <c r="K30" s="346">
        <v>199</v>
      </c>
      <c r="L30" s="345">
        <v>270</v>
      </c>
      <c r="M30" s="345">
        <v>221</v>
      </c>
      <c r="N30" s="344">
        <v>362</v>
      </c>
      <c r="O30" s="346">
        <v>248</v>
      </c>
      <c r="P30" s="344">
        <v>68</v>
      </c>
      <c r="Q30" s="346">
        <v>221</v>
      </c>
      <c r="R30" s="345">
        <v>90</v>
      </c>
      <c r="S30" s="345">
        <v>383</v>
      </c>
      <c r="T30" s="344">
        <v>166</v>
      </c>
      <c r="U30" s="346">
        <v>76</v>
      </c>
      <c r="V30" s="345">
        <v>217</v>
      </c>
      <c r="W30" s="345">
        <v>29</v>
      </c>
      <c r="X30" s="344">
        <v>76</v>
      </c>
      <c r="Y30" s="346">
        <v>44</v>
      </c>
      <c r="Z30" s="345">
        <v>106</v>
      </c>
      <c r="AA30" s="345">
        <v>93</v>
      </c>
      <c r="AB30" s="344">
        <v>92</v>
      </c>
      <c r="AC30" s="346">
        <v>74</v>
      </c>
      <c r="AD30" s="345">
        <v>60</v>
      </c>
      <c r="AE30" s="345">
        <v>108</v>
      </c>
      <c r="AF30" s="344">
        <v>121</v>
      </c>
      <c r="AG30" s="346">
        <v>48</v>
      </c>
      <c r="AH30" s="345">
        <v>3</v>
      </c>
      <c r="AI30" s="345">
        <v>30</v>
      </c>
      <c r="AJ30" s="344">
        <v>26</v>
      </c>
      <c r="AK30" s="346">
        <v>29</v>
      </c>
      <c r="AL30" s="345">
        <v>40</v>
      </c>
      <c r="AM30" s="345">
        <v>29</v>
      </c>
      <c r="AN30" s="344">
        <v>34</v>
      </c>
      <c r="AO30" s="346">
        <v>35</v>
      </c>
      <c r="AP30" s="345">
        <v>41</v>
      </c>
      <c r="AQ30" s="345">
        <v>41</v>
      </c>
      <c r="AR30" s="347">
        <v>61</v>
      </c>
    </row>
    <row r="31" spans="1:44" x14ac:dyDescent="0.2">
      <c r="A31" s="341" t="s">
        <v>19</v>
      </c>
      <c r="B31" s="342" t="s">
        <v>385</v>
      </c>
      <c r="C31" s="343">
        <v>462368</v>
      </c>
      <c r="D31" s="344">
        <f t="shared" si="0"/>
        <v>157638</v>
      </c>
      <c r="E31" s="345">
        <v>55660</v>
      </c>
      <c r="F31" s="344">
        <v>33001</v>
      </c>
      <c r="G31" s="346">
        <v>19312</v>
      </c>
      <c r="H31" s="345">
        <v>33440</v>
      </c>
      <c r="I31" s="345">
        <v>4238</v>
      </c>
      <c r="J31" s="344">
        <v>5258</v>
      </c>
      <c r="K31" s="346">
        <v>14704</v>
      </c>
      <c r="L31" s="345">
        <v>1946</v>
      </c>
      <c r="M31" s="345">
        <v>8721</v>
      </c>
      <c r="N31" s="344">
        <v>20083</v>
      </c>
      <c r="O31" s="346">
        <v>3744</v>
      </c>
      <c r="P31" s="344">
        <v>3770</v>
      </c>
      <c r="Q31" s="346">
        <v>11086</v>
      </c>
      <c r="R31" s="345">
        <v>8265</v>
      </c>
      <c r="S31" s="345">
        <v>6042</v>
      </c>
      <c r="T31" s="344">
        <v>9203</v>
      </c>
      <c r="U31" s="346">
        <v>4156</v>
      </c>
      <c r="V31" s="345">
        <v>7717</v>
      </c>
      <c r="W31" s="345">
        <v>3628</v>
      </c>
      <c r="X31" s="344">
        <v>3413</v>
      </c>
      <c r="Y31" s="346">
        <v>1893</v>
      </c>
      <c r="Z31" s="345">
        <v>4899</v>
      </c>
      <c r="AA31" s="345">
        <v>4535</v>
      </c>
      <c r="AB31" s="344">
        <v>3023</v>
      </c>
      <c r="AC31" s="346">
        <v>3609</v>
      </c>
      <c r="AD31" s="345">
        <v>2870</v>
      </c>
      <c r="AE31" s="345">
        <v>3352</v>
      </c>
      <c r="AF31" s="344">
        <v>5793</v>
      </c>
      <c r="AG31" s="346">
        <v>1989</v>
      </c>
      <c r="AH31" s="345">
        <v>1142</v>
      </c>
      <c r="AI31" s="345">
        <v>2459</v>
      </c>
      <c r="AJ31" s="344">
        <v>1432</v>
      </c>
      <c r="AK31" s="346">
        <v>546</v>
      </c>
      <c r="AL31" s="345">
        <v>2098</v>
      </c>
      <c r="AM31" s="345">
        <v>660</v>
      </c>
      <c r="AN31" s="344">
        <v>2596</v>
      </c>
      <c r="AO31" s="346">
        <v>903</v>
      </c>
      <c r="AP31" s="345">
        <v>1223</v>
      </c>
      <c r="AQ31" s="345">
        <v>1184</v>
      </c>
      <c r="AR31" s="347">
        <v>1137</v>
      </c>
    </row>
    <row r="32" spans="1:44" x14ac:dyDescent="0.2">
      <c r="A32" s="341" t="s">
        <v>20</v>
      </c>
      <c r="B32" s="342" t="s">
        <v>37</v>
      </c>
      <c r="C32" s="343">
        <v>52260</v>
      </c>
      <c r="D32" s="344">
        <f t="shared" si="0"/>
        <v>19391</v>
      </c>
      <c r="E32" s="345">
        <v>7668</v>
      </c>
      <c r="F32" s="344">
        <v>3775</v>
      </c>
      <c r="G32" s="346">
        <v>2950</v>
      </c>
      <c r="H32" s="345">
        <v>3128</v>
      </c>
      <c r="I32" s="345">
        <v>738</v>
      </c>
      <c r="J32" s="344">
        <v>800</v>
      </c>
      <c r="K32" s="346">
        <v>1116</v>
      </c>
      <c r="L32" s="345">
        <v>241</v>
      </c>
      <c r="M32" s="345">
        <v>1282</v>
      </c>
      <c r="N32" s="344">
        <v>2079</v>
      </c>
      <c r="O32" s="346">
        <v>353</v>
      </c>
      <c r="P32" s="344">
        <v>439</v>
      </c>
      <c r="Q32" s="346">
        <v>932</v>
      </c>
      <c r="R32" s="345">
        <v>490</v>
      </c>
      <c r="S32" s="345">
        <v>611</v>
      </c>
      <c r="T32" s="344">
        <v>1122</v>
      </c>
      <c r="U32" s="346">
        <v>309</v>
      </c>
      <c r="V32" s="345">
        <v>753</v>
      </c>
      <c r="W32" s="345">
        <v>303</v>
      </c>
      <c r="X32" s="344">
        <v>258</v>
      </c>
      <c r="Y32" s="346">
        <v>165</v>
      </c>
      <c r="Z32" s="345">
        <v>313</v>
      </c>
      <c r="AA32" s="345">
        <v>352</v>
      </c>
      <c r="AB32" s="344">
        <v>269</v>
      </c>
      <c r="AC32" s="346">
        <v>340</v>
      </c>
      <c r="AD32" s="345">
        <v>344</v>
      </c>
      <c r="AE32" s="345">
        <v>197</v>
      </c>
      <c r="AF32" s="344">
        <v>425</v>
      </c>
      <c r="AG32" s="346">
        <v>79</v>
      </c>
      <c r="AH32" s="345">
        <v>79</v>
      </c>
      <c r="AI32" s="345">
        <v>77</v>
      </c>
      <c r="AJ32" s="344">
        <v>87</v>
      </c>
      <c r="AK32" s="346">
        <v>25</v>
      </c>
      <c r="AL32" s="345">
        <v>208</v>
      </c>
      <c r="AM32" s="345">
        <v>48</v>
      </c>
      <c r="AN32" s="344">
        <v>153</v>
      </c>
      <c r="AO32" s="346">
        <v>62</v>
      </c>
      <c r="AP32" s="345">
        <v>84</v>
      </c>
      <c r="AQ32" s="345">
        <v>113</v>
      </c>
      <c r="AR32" s="347">
        <v>102</v>
      </c>
    </row>
    <row r="33" spans="1:45" x14ac:dyDescent="0.2">
      <c r="A33" s="341" t="s">
        <v>21</v>
      </c>
      <c r="B33" s="342" t="s">
        <v>38</v>
      </c>
      <c r="C33" s="343">
        <v>52349</v>
      </c>
      <c r="D33" s="344">
        <f t="shared" si="0"/>
        <v>20397</v>
      </c>
      <c r="E33" s="345">
        <v>4934</v>
      </c>
      <c r="F33" s="344">
        <v>5367</v>
      </c>
      <c r="G33" s="346">
        <v>2199</v>
      </c>
      <c r="H33" s="345">
        <v>5928</v>
      </c>
      <c r="I33" s="345">
        <v>251</v>
      </c>
      <c r="J33" s="344">
        <v>1478</v>
      </c>
      <c r="K33" s="346">
        <v>1727</v>
      </c>
      <c r="L33" s="345">
        <v>141</v>
      </c>
      <c r="M33" s="345">
        <v>422</v>
      </c>
      <c r="N33" s="344">
        <v>1870</v>
      </c>
      <c r="O33" s="346">
        <v>180</v>
      </c>
      <c r="P33" s="344">
        <v>137</v>
      </c>
      <c r="Q33" s="346">
        <v>2097</v>
      </c>
      <c r="R33" s="345">
        <v>390</v>
      </c>
      <c r="S33" s="345">
        <v>490</v>
      </c>
      <c r="T33" s="344">
        <v>1169</v>
      </c>
      <c r="U33" s="346">
        <v>166</v>
      </c>
      <c r="V33" s="345">
        <v>745</v>
      </c>
      <c r="W33" s="345">
        <v>113</v>
      </c>
      <c r="X33" s="344">
        <v>148</v>
      </c>
      <c r="Y33" s="346">
        <v>44</v>
      </c>
      <c r="Z33" s="345">
        <v>216</v>
      </c>
      <c r="AA33" s="345">
        <v>184</v>
      </c>
      <c r="AB33" s="344">
        <v>95</v>
      </c>
      <c r="AC33" s="346">
        <v>179</v>
      </c>
      <c r="AD33" s="345">
        <v>77</v>
      </c>
      <c r="AE33" s="345">
        <v>228</v>
      </c>
      <c r="AF33" s="344">
        <v>233</v>
      </c>
      <c r="AG33" s="346">
        <v>83</v>
      </c>
      <c r="AH33" s="345">
        <v>32</v>
      </c>
      <c r="AI33" s="345">
        <v>102</v>
      </c>
      <c r="AJ33" s="344">
        <v>154</v>
      </c>
      <c r="AK33" s="346">
        <v>9</v>
      </c>
      <c r="AL33" s="345">
        <v>84</v>
      </c>
      <c r="AM33" s="345">
        <v>18</v>
      </c>
      <c r="AN33" s="344">
        <v>143</v>
      </c>
      <c r="AO33" s="346">
        <v>55</v>
      </c>
      <c r="AP33" s="345">
        <v>29</v>
      </c>
      <c r="AQ33" s="345">
        <v>15</v>
      </c>
      <c r="AR33" s="347">
        <v>20</v>
      </c>
    </row>
    <row r="34" spans="1:45" x14ac:dyDescent="0.2">
      <c r="A34" s="341" t="s">
        <v>22</v>
      </c>
      <c r="B34" s="342" t="s">
        <v>536</v>
      </c>
      <c r="C34" s="343">
        <v>146857</v>
      </c>
      <c r="D34" s="344">
        <f t="shared" si="0"/>
        <v>58372</v>
      </c>
      <c r="E34" s="345">
        <v>16419</v>
      </c>
      <c r="F34" s="344">
        <v>13991</v>
      </c>
      <c r="G34" s="346">
        <v>4784</v>
      </c>
      <c r="H34" s="345">
        <v>10779</v>
      </c>
      <c r="I34" s="345">
        <v>684</v>
      </c>
      <c r="J34" s="344">
        <v>738</v>
      </c>
      <c r="K34" s="346">
        <v>4655</v>
      </c>
      <c r="L34" s="345">
        <v>526</v>
      </c>
      <c r="M34" s="345">
        <v>1177</v>
      </c>
      <c r="N34" s="344">
        <v>5450</v>
      </c>
      <c r="O34" s="346">
        <v>866</v>
      </c>
      <c r="P34" s="344">
        <v>999</v>
      </c>
      <c r="Q34" s="346">
        <v>2236</v>
      </c>
      <c r="R34" s="345">
        <v>1997</v>
      </c>
      <c r="S34" s="345">
        <v>1799</v>
      </c>
      <c r="T34" s="344">
        <v>1811</v>
      </c>
      <c r="U34" s="346">
        <v>1361</v>
      </c>
      <c r="V34" s="345">
        <v>1718</v>
      </c>
      <c r="W34" s="345">
        <v>1983</v>
      </c>
      <c r="X34" s="344">
        <v>846</v>
      </c>
      <c r="Y34" s="346">
        <v>580</v>
      </c>
      <c r="Z34" s="345">
        <v>1473</v>
      </c>
      <c r="AA34" s="345">
        <v>927</v>
      </c>
      <c r="AB34" s="344">
        <v>645</v>
      </c>
      <c r="AC34" s="346">
        <v>769</v>
      </c>
      <c r="AD34" s="345">
        <v>542</v>
      </c>
      <c r="AE34" s="345">
        <v>1367</v>
      </c>
      <c r="AF34" s="344">
        <v>1973</v>
      </c>
      <c r="AG34" s="346">
        <v>347</v>
      </c>
      <c r="AH34" s="345">
        <v>291</v>
      </c>
      <c r="AI34" s="345">
        <v>1199</v>
      </c>
      <c r="AJ34" s="344">
        <v>702</v>
      </c>
      <c r="AK34" s="346">
        <v>182</v>
      </c>
      <c r="AL34" s="345">
        <v>957</v>
      </c>
      <c r="AM34" s="345">
        <v>317</v>
      </c>
      <c r="AN34" s="344">
        <v>755</v>
      </c>
      <c r="AO34" s="346">
        <v>180</v>
      </c>
      <c r="AP34" s="345">
        <v>166</v>
      </c>
      <c r="AQ34" s="345">
        <v>155</v>
      </c>
      <c r="AR34" s="347">
        <v>139</v>
      </c>
    </row>
    <row r="35" spans="1:45" x14ac:dyDescent="0.2">
      <c r="A35" s="341" t="s">
        <v>23</v>
      </c>
      <c r="B35" s="342" t="s">
        <v>194</v>
      </c>
      <c r="C35" s="343">
        <v>29908</v>
      </c>
      <c r="D35" s="344">
        <f t="shared" si="0"/>
        <v>14890</v>
      </c>
      <c r="E35" s="345">
        <v>2790</v>
      </c>
      <c r="F35" s="344">
        <v>3249</v>
      </c>
      <c r="G35" s="346">
        <v>1499</v>
      </c>
      <c r="H35" s="345">
        <v>1884</v>
      </c>
      <c r="I35" s="345">
        <v>126</v>
      </c>
      <c r="J35" s="344">
        <v>253</v>
      </c>
      <c r="K35" s="346">
        <v>857</v>
      </c>
      <c r="L35" s="345">
        <v>55</v>
      </c>
      <c r="M35" s="345">
        <v>283</v>
      </c>
      <c r="N35" s="344">
        <v>844</v>
      </c>
      <c r="O35" s="346">
        <v>42</v>
      </c>
      <c r="P35" s="344">
        <v>58</v>
      </c>
      <c r="Q35" s="346">
        <v>576</v>
      </c>
      <c r="R35" s="345">
        <v>61</v>
      </c>
      <c r="S35" s="345">
        <v>588</v>
      </c>
      <c r="T35" s="344">
        <v>233</v>
      </c>
      <c r="U35" s="346">
        <v>49</v>
      </c>
      <c r="V35" s="345">
        <v>841</v>
      </c>
      <c r="W35" s="345">
        <v>41</v>
      </c>
      <c r="X35" s="344">
        <v>50</v>
      </c>
      <c r="Y35" s="346">
        <v>45</v>
      </c>
      <c r="Z35" s="345">
        <v>91</v>
      </c>
      <c r="AA35" s="345">
        <v>42</v>
      </c>
      <c r="AB35" s="344">
        <v>40</v>
      </c>
      <c r="AC35" s="346">
        <v>22</v>
      </c>
      <c r="AD35" s="345">
        <v>22</v>
      </c>
      <c r="AE35" s="345">
        <v>72</v>
      </c>
      <c r="AF35" s="344">
        <v>60</v>
      </c>
      <c r="AG35" s="346">
        <v>36</v>
      </c>
      <c r="AH35" s="345">
        <v>11</v>
      </c>
      <c r="AI35" s="345">
        <v>28</v>
      </c>
      <c r="AJ35" s="344">
        <v>24</v>
      </c>
      <c r="AK35" s="346">
        <v>10</v>
      </c>
      <c r="AL35" s="345">
        <v>14</v>
      </c>
      <c r="AM35" s="345">
        <v>13</v>
      </c>
      <c r="AN35" s="344">
        <v>45</v>
      </c>
      <c r="AO35" s="346">
        <v>13</v>
      </c>
      <c r="AP35" s="345">
        <v>18</v>
      </c>
      <c r="AQ35" s="345">
        <v>15</v>
      </c>
      <c r="AR35" s="347">
        <v>18</v>
      </c>
    </row>
    <row r="36" spans="1:45" x14ac:dyDescent="0.2">
      <c r="A36" s="341" t="s">
        <v>24</v>
      </c>
      <c r="B36" s="342" t="s">
        <v>39</v>
      </c>
      <c r="C36" s="343">
        <v>66571</v>
      </c>
      <c r="D36" s="344">
        <f t="shared" si="0"/>
        <v>21457</v>
      </c>
      <c r="E36" s="345">
        <v>5675</v>
      </c>
      <c r="F36" s="344">
        <v>3806</v>
      </c>
      <c r="G36" s="346">
        <v>3174</v>
      </c>
      <c r="H36" s="345">
        <v>3719</v>
      </c>
      <c r="I36" s="345">
        <v>904</v>
      </c>
      <c r="J36" s="344">
        <v>1158</v>
      </c>
      <c r="K36" s="346">
        <v>5057</v>
      </c>
      <c r="L36" s="345">
        <v>467</v>
      </c>
      <c r="M36" s="345">
        <v>1455</v>
      </c>
      <c r="N36" s="344">
        <v>2835</v>
      </c>
      <c r="O36" s="346">
        <v>532</v>
      </c>
      <c r="P36" s="344">
        <v>521</v>
      </c>
      <c r="Q36" s="346">
        <v>1746</v>
      </c>
      <c r="R36" s="345">
        <v>778</v>
      </c>
      <c r="S36" s="345">
        <v>863</v>
      </c>
      <c r="T36" s="344">
        <v>1203</v>
      </c>
      <c r="U36" s="346">
        <v>857</v>
      </c>
      <c r="V36" s="345">
        <v>976</v>
      </c>
      <c r="W36" s="345">
        <v>507</v>
      </c>
      <c r="X36" s="344">
        <v>589</v>
      </c>
      <c r="Y36" s="346">
        <v>409</v>
      </c>
      <c r="Z36" s="345">
        <v>907</v>
      </c>
      <c r="AA36" s="345">
        <v>508</v>
      </c>
      <c r="AB36" s="344">
        <v>545</v>
      </c>
      <c r="AC36" s="346">
        <v>572</v>
      </c>
      <c r="AD36" s="345">
        <v>599</v>
      </c>
      <c r="AE36" s="345">
        <v>850</v>
      </c>
      <c r="AF36" s="344">
        <v>913</v>
      </c>
      <c r="AG36" s="346">
        <v>261</v>
      </c>
      <c r="AH36" s="345">
        <v>237</v>
      </c>
      <c r="AI36" s="345">
        <v>228</v>
      </c>
      <c r="AJ36" s="344">
        <v>224</v>
      </c>
      <c r="AK36" s="346">
        <v>110</v>
      </c>
      <c r="AL36" s="345">
        <v>281</v>
      </c>
      <c r="AM36" s="345">
        <v>148</v>
      </c>
      <c r="AN36" s="344">
        <v>209</v>
      </c>
      <c r="AO36" s="346">
        <v>350</v>
      </c>
      <c r="AP36" s="345">
        <v>305</v>
      </c>
      <c r="AQ36" s="345">
        <v>344</v>
      </c>
      <c r="AR36" s="347">
        <v>292</v>
      </c>
    </row>
    <row r="37" spans="1:45" x14ac:dyDescent="0.2">
      <c r="A37" s="341" t="s">
        <v>25</v>
      </c>
      <c r="B37" s="342" t="s">
        <v>40</v>
      </c>
      <c r="C37" s="343">
        <v>138126</v>
      </c>
      <c r="D37" s="344">
        <f t="shared" si="0"/>
        <v>43795</v>
      </c>
      <c r="E37" s="345">
        <v>12968</v>
      </c>
      <c r="F37" s="344">
        <v>7577</v>
      </c>
      <c r="G37" s="346">
        <v>5322</v>
      </c>
      <c r="H37" s="345">
        <v>16151</v>
      </c>
      <c r="I37" s="345">
        <v>1121</v>
      </c>
      <c r="J37" s="344">
        <v>2875</v>
      </c>
      <c r="K37" s="346">
        <v>3760</v>
      </c>
      <c r="L37" s="345">
        <v>801</v>
      </c>
      <c r="M37" s="345">
        <v>2473</v>
      </c>
      <c r="N37" s="344">
        <v>4941</v>
      </c>
      <c r="O37" s="346">
        <v>1206</v>
      </c>
      <c r="P37" s="344">
        <v>950</v>
      </c>
      <c r="Q37" s="346">
        <v>4818</v>
      </c>
      <c r="R37" s="345">
        <v>1783</v>
      </c>
      <c r="S37" s="345">
        <v>1571</v>
      </c>
      <c r="T37" s="344">
        <v>2837</v>
      </c>
      <c r="U37" s="346">
        <v>931</v>
      </c>
      <c r="V37" s="345">
        <v>3683</v>
      </c>
      <c r="W37" s="345">
        <v>1038</v>
      </c>
      <c r="X37" s="344">
        <v>1159</v>
      </c>
      <c r="Y37" s="346">
        <v>608</v>
      </c>
      <c r="Z37" s="345">
        <v>1894</v>
      </c>
      <c r="AA37" s="345">
        <v>991</v>
      </c>
      <c r="AB37" s="344">
        <v>918</v>
      </c>
      <c r="AC37" s="346">
        <v>1045</v>
      </c>
      <c r="AD37" s="345">
        <v>957</v>
      </c>
      <c r="AE37" s="345">
        <v>1412</v>
      </c>
      <c r="AF37" s="344">
        <v>1939</v>
      </c>
      <c r="AG37" s="346">
        <v>770</v>
      </c>
      <c r="AH37" s="345">
        <v>637</v>
      </c>
      <c r="AI37" s="345">
        <v>716</v>
      </c>
      <c r="AJ37" s="344">
        <v>766</v>
      </c>
      <c r="AK37" s="346">
        <v>305</v>
      </c>
      <c r="AL37" s="345">
        <v>561</v>
      </c>
      <c r="AM37" s="345">
        <v>250</v>
      </c>
      <c r="AN37" s="344">
        <v>557</v>
      </c>
      <c r="AO37" s="346">
        <v>649</v>
      </c>
      <c r="AP37" s="345">
        <v>398</v>
      </c>
      <c r="AQ37" s="345">
        <v>625</v>
      </c>
      <c r="AR37" s="347">
        <v>368</v>
      </c>
    </row>
    <row r="38" spans="1:45" x14ac:dyDescent="0.2">
      <c r="A38" s="341" t="s">
        <v>26</v>
      </c>
      <c r="B38" s="342" t="s">
        <v>482</v>
      </c>
      <c r="C38" s="343">
        <v>297763</v>
      </c>
      <c r="D38" s="344">
        <f t="shared" si="0"/>
        <v>88946</v>
      </c>
      <c r="E38" s="345">
        <v>29406</v>
      </c>
      <c r="F38" s="344">
        <v>23893</v>
      </c>
      <c r="G38" s="346">
        <v>15856</v>
      </c>
      <c r="H38" s="345">
        <v>23984</v>
      </c>
      <c r="I38" s="345">
        <v>3407</v>
      </c>
      <c r="J38" s="344">
        <v>4333</v>
      </c>
      <c r="K38" s="346">
        <v>9314</v>
      </c>
      <c r="L38" s="345">
        <v>1963</v>
      </c>
      <c r="M38" s="345">
        <v>4830</v>
      </c>
      <c r="N38" s="344">
        <v>13053</v>
      </c>
      <c r="O38" s="346">
        <v>3234</v>
      </c>
      <c r="P38" s="344">
        <v>2394</v>
      </c>
      <c r="Q38" s="346">
        <v>11091</v>
      </c>
      <c r="R38" s="345">
        <v>4394</v>
      </c>
      <c r="S38" s="345">
        <v>3774</v>
      </c>
      <c r="T38" s="344">
        <v>8092</v>
      </c>
      <c r="U38" s="346">
        <v>3462</v>
      </c>
      <c r="V38" s="345">
        <v>5844</v>
      </c>
      <c r="W38" s="345">
        <v>2145</v>
      </c>
      <c r="X38" s="344">
        <v>2225</v>
      </c>
      <c r="Y38" s="346">
        <v>1968</v>
      </c>
      <c r="Z38" s="345">
        <v>3593</v>
      </c>
      <c r="AA38" s="345">
        <v>2285</v>
      </c>
      <c r="AB38" s="344">
        <v>1857</v>
      </c>
      <c r="AC38" s="346">
        <v>2560</v>
      </c>
      <c r="AD38" s="345">
        <v>2029</v>
      </c>
      <c r="AE38" s="345">
        <v>1810</v>
      </c>
      <c r="AF38" s="344">
        <v>4086</v>
      </c>
      <c r="AG38" s="346">
        <v>1453</v>
      </c>
      <c r="AH38" s="345">
        <v>1134</v>
      </c>
      <c r="AI38" s="345">
        <v>1621</v>
      </c>
      <c r="AJ38" s="344">
        <v>1027</v>
      </c>
      <c r="AK38" s="346">
        <v>332</v>
      </c>
      <c r="AL38" s="345">
        <v>1054</v>
      </c>
      <c r="AM38" s="345">
        <v>655</v>
      </c>
      <c r="AN38" s="344">
        <v>1084</v>
      </c>
      <c r="AO38" s="346">
        <v>710</v>
      </c>
      <c r="AP38" s="345">
        <v>1446</v>
      </c>
      <c r="AQ38" s="345">
        <v>767</v>
      </c>
      <c r="AR38" s="347">
        <v>652</v>
      </c>
    </row>
    <row r="39" spans="1:45" x14ac:dyDescent="0.2">
      <c r="A39" s="341" t="s">
        <v>51</v>
      </c>
      <c r="B39" s="342" t="s">
        <v>537</v>
      </c>
      <c r="C39" s="343">
        <v>24412</v>
      </c>
      <c r="D39" s="344">
        <f t="shared" si="0"/>
        <v>7105</v>
      </c>
      <c r="E39" s="345">
        <v>2880</v>
      </c>
      <c r="F39" s="344">
        <v>943</v>
      </c>
      <c r="G39" s="346">
        <v>900</v>
      </c>
      <c r="H39" s="345">
        <v>1300</v>
      </c>
      <c r="I39" s="345">
        <v>340</v>
      </c>
      <c r="J39" s="344">
        <v>185</v>
      </c>
      <c r="K39" s="346">
        <v>528</v>
      </c>
      <c r="L39" s="345">
        <v>183</v>
      </c>
      <c r="M39" s="345">
        <v>721</v>
      </c>
      <c r="N39" s="344">
        <v>924</v>
      </c>
      <c r="O39" s="346">
        <v>301</v>
      </c>
      <c r="P39" s="344">
        <v>345</v>
      </c>
      <c r="Q39" s="346">
        <v>591</v>
      </c>
      <c r="R39" s="345">
        <v>414</v>
      </c>
      <c r="S39" s="345">
        <v>357</v>
      </c>
      <c r="T39" s="344">
        <v>316</v>
      </c>
      <c r="U39" s="346">
        <v>257</v>
      </c>
      <c r="V39" s="345">
        <v>504</v>
      </c>
      <c r="W39" s="345">
        <v>317</v>
      </c>
      <c r="X39" s="344">
        <v>325</v>
      </c>
      <c r="Y39" s="346">
        <v>245</v>
      </c>
      <c r="Z39" s="345">
        <v>629</v>
      </c>
      <c r="AA39" s="345">
        <v>432</v>
      </c>
      <c r="AB39" s="344">
        <v>287</v>
      </c>
      <c r="AC39" s="346">
        <v>432</v>
      </c>
      <c r="AD39" s="345">
        <v>372</v>
      </c>
      <c r="AE39" s="345">
        <v>321</v>
      </c>
      <c r="AF39" s="344">
        <v>555</v>
      </c>
      <c r="AG39" s="346">
        <v>71</v>
      </c>
      <c r="AH39" s="345">
        <v>199</v>
      </c>
      <c r="AI39" s="345">
        <v>97</v>
      </c>
      <c r="AJ39" s="344">
        <v>92</v>
      </c>
      <c r="AK39" s="346">
        <v>69</v>
      </c>
      <c r="AL39" s="345">
        <v>115</v>
      </c>
      <c r="AM39" s="345">
        <v>112</v>
      </c>
      <c r="AN39" s="344">
        <v>81</v>
      </c>
      <c r="AO39" s="346">
        <v>108</v>
      </c>
      <c r="AP39" s="345">
        <v>149</v>
      </c>
      <c r="AQ39" s="345">
        <v>159</v>
      </c>
      <c r="AR39" s="347">
        <v>151</v>
      </c>
    </row>
    <row r="40" spans="1:45" x14ac:dyDescent="0.2">
      <c r="A40" s="341" t="s">
        <v>195</v>
      </c>
      <c r="B40" s="342" t="s">
        <v>41</v>
      </c>
      <c r="C40" s="343">
        <v>223814</v>
      </c>
      <c r="D40" s="344">
        <f t="shared" si="0"/>
        <v>82167</v>
      </c>
      <c r="E40" s="345">
        <v>23856</v>
      </c>
      <c r="F40" s="344">
        <v>20433</v>
      </c>
      <c r="G40" s="346">
        <v>10079</v>
      </c>
      <c r="H40" s="345">
        <v>13233</v>
      </c>
      <c r="I40" s="345">
        <v>1516</v>
      </c>
      <c r="J40" s="344">
        <v>3636</v>
      </c>
      <c r="K40" s="346">
        <v>4949</v>
      </c>
      <c r="L40" s="345">
        <v>933</v>
      </c>
      <c r="M40" s="345">
        <v>3211</v>
      </c>
      <c r="N40" s="344">
        <v>8567</v>
      </c>
      <c r="O40" s="346">
        <v>1103</v>
      </c>
      <c r="P40" s="344">
        <v>1505</v>
      </c>
      <c r="Q40" s="346">
        <v>6040</v>
      </c>
      <c r="R40" s="345">
        <v>1641</v>
      </c>
      <c r="S40" s="345">
        <v>11242</v>
      </c>
      <c r="T40" s="344">
        <v>3538</v>
      </c>
      <c r="U40" s="346">
        <v>1099</v>
      </c>
      <c r="V40" s="345">
        <v>3286</v>
      </c>
      <c r="W40" s="345">
        <v>1778</v>
      </c>
      <c r="X40" s="344">
        <v>1021</v>
      </c>
      <c r="Y40" s="346">
        <v>787</v>
      </c>
      <c r="Z40" s="345">
        <v>1865</v>
      </c>
      <c r="AA40" s="345">
        <v>953</v>
      </c>
      <c r="AB40" s="344">
        <v>1147</v>
      </c>
      <c r="AC40" s="346">
        <v>746</v>
      </c>
      <c r="AD40" s="345">
        <v>1017</v>
      </c>
      <c r="AE40" s="345">
        <v>1255</v>
      </c>
      <c r="AF40" s="344">
        <v>2642</v>
      </c>
      <c r="AG40" s="346">
        <v>617</v>
      </c>
      <c r="AH40" s="345">
        <v>461</v>
      </c>
      <c r="AI40" s="345">
        <v>769</v>
      </c>
      <c r="AJ40" s="344">
        <v>1621</v>
      </c>
      <c r="AK40" s="346">
        <v>227</v>
      </c>
      <c r="AL40" s="345">
        <v>479</v>
      </c>
      <c r="AM40" s="345">
        <v>142</v>
      </c>
      <c r="AN40" s="344">
        <v>566</v>
      </c>
      <c r="AO40" s="346">
        <v>624</v>
      </c>
      <c r="AP40" s="345">
        <v>2089</v>
      </c>
      <c r="AQ40" s="345">
        <v>390</v>
      </c>
      <c r="AR40" s="347">
        <v>584</v>
      </c>
    </row>
    <row r="41" spans="1:45" x14ac:dyDescent="0.2">
      <c r="A41" s="341" t="s">
        <v>201</v>
      </c>
      <c r="B41" s="342" t="s">
        <v>42</v>
      </c>
      <c r="C41" s="343">
        <v>341198</v>
      </c>
      <c r="D41" s="344">
        <f>C41-SUM(E41:AR41)</f>
        <v>114877</v>
      </c>
      <c r="E41" s="345">
        <v>35465</v>
      </c>
      <c r="F41" s="344">
        <v>27676</v>
      </c>
      <c r="G41" s="346">
        <v>15061</v>
      </c>
      <c r="H41" s="345">
        <v>27050</v>
      </c>
      <c r="I41" s="345">
        <v>3759</v>
      </c>
      <c r="J41" s="344">
        <v>4521</v>
      </c>
      <c r="K41" s="346">
        <v>9834</v>
      </c>
      <c r="L41" s="345">
        <v>1549</v>
      </c>
      <c r="M41" s="345">
        <v>7789</v>
      </c>
      <c r="N41" s="344">
        <v>13853</v>
      </c>
      <c r="O41" s="346">
        <v>2911</v>
      </c>
      <c r="P41" s="344">
        <v>2566</v>
      </c>
      <c r="Q41" s="346">
        <v>9760</v>
      </c>
      <c r="R41" s="345">
        <v>5091</v>
      </c>
      <c r="S41" s="345">
        <v>4340</v>
      </c>
      <c r="T41" s="344">
        <v>6066</v>
      </c>
      <c r="U41" s="346">
        <v>2737</v>
      </c>
      <c r="V41" s="345">
        <v>6638</v>
      </c>
      <c r="W41" s="345">
        <v>2283</v>
      </c>
      <c r="X41" s="344">
        <v>2907</v>
      </c>
      <c r="Y41" s="346">
        <v>1372</v>
      </c>
      <c r="Z41" s="345">
        <v>3235</v>
      </c>
      <c r="AA41" s="345">
        <v>3319</v>
      </c>
      <c r="AB41" s="344">
        <v>1890</v>
      </c>
      <c r="AC41" s="346">
        <v>3548</v>
      </c>
      <c r="AD41" s="345">
        <v>1930</v>
      </c>
      <c r="AE41" s="345">
        <v>3326</v>
      </c>
      <c r="AF41" s="344">
        <v>3672</v>
      </c>
      <c r="AG41" s="346">
        <v>1048</v>
      </c>
      <c r="AH41" s="345">
        <v>996</v>
      </c>
      <c r="AI41" s="345">
        <v>1300</v>
      </c>
      <c r="AJ41" s="344">
        <v>1257</v>
      </c>
      <c r="AK41" s="346">
        <v>394</v>
      </c>
      <c r="AL41" s="345">
        <v>1284</v>
      </c>
      <c r="AM41" s="345">
        <v>513</v>
      </c>
      <c r="AN41" s="344">
        <v>1311</v>
      </c>
      <c r="AO41" s="346">
        <v>652</v>
      </c>
      <c r="AP41" s="345">
        <v>973</v>
      </c>
      <c r="AQ41" s="345">
        <v>1192</v>
      </c>
      <c r="AR41" s="347">
        <v>1253</v>
      </c>
    </row>
    <row r="42" spans="1:45" x14ac:dyDescent="0.2">
      <c r="A42" s="341" t="s">
        <v>202</v>
      </c>
      <c r="B42" s="342" t="s">
        <v>283</v>
      </c>
      <c r="C42" s="343">
        <v>0</v>
      </c>
      <c r="D42" s="344">
        <v>0</v>
      </c>
      <c r="E42" s="345">
        <v>0</v>
      </c>
      <c r="F42" s="344">
        <v>0</v>
      </c>
      <c r="G42" s="346">
        <v>0</v>
      </c>
      <c r="H42" s="345">
        <v>0</v>
      </c>
      <c r="I42" s="345">
        <v>0</v>
      </c>
      <c r="J42" s="344">
        <v>0</v>
      </c>
      <c r="K42" s="346">
        <v>0</v>
      </c>
      <c r="L42" s="345">
        <v>0</v>
      </c>
      <c r="M42" s="345">
        <v>0</v>
      </c>
      <c r="N42" s="344">
        <v>0</v>
      </c>
      <c r="O42" s="346">
        <v>0</v>
      </c>
      <c r="P42" s="344">
        <v>0</v>
      </c>
      <c r="Q42" s="346">
        <v>0</v>
      </c>
      <c r="R42" s="345">
        <v>0</v>
      </c>
      <c r="S42" s="345">
        <v>0</v>
      </c>
      <c r="T42" s="344">
        <v>0</v>
      </c>
      <c r="U42" s="346">
        <v>0</v>
      </c>
      <c r="V42" s="345">
        <v>0</v>
      </c>
      <c r="W42" s="345">
        <v>0</v>
      </c>
      <c r="X42" s="344">
        <v>0</v>
      </c>
      <c r="Y42" s="346">
        <v>0</v>
      </c>
      <c r="Z42" s="345">
        <v>0</v>
      </c>
      <c r="AA42" s="345">
        <v>0</v>
      </c>
      <c r="AB42" s="344">
        <v>0</v>
      </c>
      <c r="AC42" s="346">
        <v>0</v>
      </c>
      <c r="AD42" s="345">
        <v>0</v>
      </c>
      <c r="AE42" s="345">
        <v>0</v>
      </c>
      <c r="AF42" s="344">
        <v>0</v>
      </c>
      <c r="AG42" s="346">
        <v>0</v>
      </c>
      <c r="AH42" s="345">
        <v>0</v>
      </c>
      <c r="AI42" s="345">
        <v>0</v>
      </c>
      <c r="AJ42" s="344">
        <v>0</v>
      </c>
      <c r="AK42" s="346">
        <v>0</v>
      </c>
      <c r="AL42" s="345">
        <v>0</v>
      </c>
      <c r="AM42" s="345">
        <v>0</v>
      </c>
      <c r="AN42" s="344">
        <v>0</v>
      </c>
      <c r="AO42" s="346">
        <v>0</v>
      </c>
      <c r="AP42" s="345">
        <v>0</v>
      </c>
      <c r="AQ42" s="345">
        <v>0</v>
      </c>
      <c r="AR42" s="347">
        <v>0</v>
      </c>
      <c r="AS42" s="328" t="s">
        <v>538</v>
      </c>
    </row>
    <row r="43" spans="1:45" x14ac:dyDescent="0.2">
      <c r="A43" s="341" t="s">
        <v>203</v>
      </c>
      <c r="B43" s="342" t="s">
        <v>284</v>
      </c>
      <c r="C43" s="343">
        <v>434</v>
      </c>
      <c r="D43" s="344">
        <f>C43-SUM(E43:AR43)</f>
        <v>110</v>
      </c>
      <c r="E43" s="345">
        <v>42</v>
      </c>
      <c r="F43" s="344">
        <v>18</v>
      </c>
      <c r="G43" s="346">
        <v>21</v>
      </c>
      <c r="H43" s="345">
        <v>53</v>
      </c>
      <c r="I43" s="345">
        <v>2</v>
      </c>
      <c r="J43" s="344">
        <v>14</v>
      </c>
      <c r="K43" s="346">
        <v>13</v>
      </c>
      <c r="L43" s="345">
        <v>2</v>
      </c>
      <c r="M43" s="345">
        <v>9</v>
      </c>
      <c r="N43" s="344">
        <v>23</v>
      </c>
      <c r="O43" s="346">
        <v>2</v>
      </c>
      <c r="P43" s="344">
        <v>3</v>
      </c>
      <c r="Q43" s="346">
        <v>17</v>
      </c>
      <c r="R43" s="345">
        <v>6</v>
      </c>
      <c r="S43" s="345">
        <v>8</v>
      </c>
      <c r="T43" s="344">
        <v>12</v>
      </c>
      <c r="U43" s="346">
        <v>3</v>
      </c>
      <c r="V43" s="345">
        <v>12</v>
      </c>
      <c r="W43" s="345">
        <v>4</v>
      </c>
      <c r="X43" s="344">
        <v>5</v>
      </c>
      <c r="Y43" s="346">
        <v>2</v>
      </c>
      <c r="Z43" s="345">
        <v>6</v>
      </c>
      <c r="AA43" s="345">
        <v>5</v>
      </c>
      <c r="AB43" s="344">
        <v>2</v>
      </c>
      <c r="AC43" s="346">
        <v>4</v>
      </c>
      <c r="AD43" s="345">
        <v>3</v>
      </c>
      <c r="AE43" s="345">
        <v>5</v>
      </c>
      <c r="AF43" s="344">
        <v>7</v>
      </c>
      <c r="AG43" s="346">
        <v>3</v>
      </c>
      <c r="AH43" s="345">
        <v>2</v>
      </c>
      <c r="AI43" s="345">
        <v>2</v>
      </c>
      <c r="AJ43" s="344">
        <v>3</v>
      </c>
      <c r="AK43" s="346">
        <v>0</v>
      </c>
      <c r="AL43" s="345">
        <v>2</v>
      </c>
      <c r="AM43" s="345">
        <v>1</v>
      </c>
      <c r="AN43" s="344">
        <v>2</v>
      </c>
      <c r="AO43" s="346">
        <v>2</v>
      </c>
      <c r="AP43" s="345">
        <v>1</v>
      </c>
      <c r="AQ43" s="345">
        <v>2</v>
      </c>
      <c r="AR43" s="347">
        <v>1</v>
      </c>
    </row>
    <row r="44" spans="1:45" x14ac:dyDescent="0.2">
      <c r="A44" s="348"/>
      <c r="B44" s="349" t="s">
        <v>539</v>
      </c>
      <c r="C44" s="350">
        <f>SUM(C5:C43)</f>
        <v>2516012</v>
      </c>
      <c r="D44" s="351">
        <f>SUM(D5:D43)</f>
        <v>773646</v>
      </c>
      <c r="E44" s="352">
        <f t="shared" ref="E44:AR44" si="1">SUM(E5:E43)</f>
        <v>286690</v>
      </c>
      <c r="F44" s="351">
        <f t="shared" si="1"/>
        <v>205034</v>
      </c>
      <c r="G44" s="353">
        <f t="shared" si="1"/>
        <v>114013</v>
      </c>
      <c r="H44" s="352">
        <f t="shared" si="1"/>
        <v>163870</v>
      </c>
      <c r="I44" s="352">
        <f t="shared" si="1"/>
        <v>25369</v>
      </c>
      <c r="J44" s="351">
        <f t="shared" si="1"/>
        <v>27463</v>
      </c>
      <c r="K44" s="353">
        <f t="shared" si="1"/>
        <v>79497</v>
      </c>
      <c r="L44" s="352">
        <f t="shared" si="1"/>
        <v>14190</v>
      </c>
      <c r="M44" s="352">
        <f t="shared" si="1"/>
        <v>48548</v>
      </c>
      <c r="N44" s="351">
        <f t="shared" si="1"/>
        <v>105721</v>
      </c>
      <c r="O44" s="353">
        <f t="shared" si="1"/>
        <v>22533</v>
      </c>
      <c r="P44" s="351">
        <f t="shared" si="1"/>
        <v>20121</v>
      </c>
      <c r="Q44" s="353">
        <f t="shared" si="1"/>
        <v>60589</v>
      </c>
      <c r="R44" s="352">
        <f t="shared" si="1"/>
        <v>39078</v>
      </c>
      <c r="S44" s="352">
        <f t="shared" si="1"/>
        <v>52735</v>
      </c>
      <c r="T44" s="351">
        <f t="shared" si="1"/>
        <v>42544</v>
      </c>
      <c r="U44" s="353">
        <f t="shared" si="1"/>
        <v>26737</v>
      </c>
      <c r="V44" s="352">
        <f t="shared" si="1"/>
        <v>46572</v>
      </c>
      <c r="W44" s="352">
        <f t="shared" si="1"/>
        <v>27308</v>
      </c>
      <c r="X44" s="351">
        <f t="shared" si="1"/>
        <v>21411</v>
      </c>
      <c r="Y44" s="353">
        <f t="shared" si="1"/>
        <v>12486</v>
      </c>
      <c r="Z44" s="352">
        <f t="shared" si="1"/>
        <v>35143</v>
      </c>
      <c r="AA44" s="352">
        <f t="shared" si="1"/>
        <v>27629</v>
      </c>
      <c r="AB44" s="351">
        <f t="shared" si="1"/>
        <v>17044</v>
      </c>
      <c r="AC44" s="353">
        <f t="shared" si="1"/>
        <v>22213</v>
      </c>
      <c r="AD44" s="352">
        <f t="shared" si="1"/>
        <v>18548</v>
      </c>
      <c r="AE44" s="352">
        <f t="shared" si="1"/>
        <v>26439</v>
      </c>
      <c r="AF44" s="351">
        <f t="shared" si="1"/>
        <v>38477</v>
      </c>
      <c r="AG44" s="353">
        <f t="shared" si="1"/>
        <v>8500</v>
      </c>
      <c r="AH44" s="352">
        <f t="shared" si="1"/>
        <v>9756</v>
      </c>
      <c r="AI44" s="352">
        <f t="shared" si="1"/>
        <v>16207</v>
      </c>
      <c r="AJ44" s="351">
        <f t="shared" si="1"/>
        <v>12848</v>
      </c>
      <c r="AK44" s="353">
        <f t="shared" si="1"/>
        <v>4534</v>
      </c>
      <c r="AL44" s="352">
        <f t="shared" si="1"/>
        <v>13373</v>
      </c>
      <c r="AM44" s="352">
        <f t="shared" si="1"/>
        <v>4407</v>
      </c>
      <c r="AN44" s="351">
        <f t="shared" si="1"/>
        <v>11384</v>
      </c>
      <c r="AO44" s="353">
        <f t="shared" si="1"/>
        <v>6226</v>
      </c>
      <c r="AP44" s="352">
        <f t="shared" si="1"/>
        <v>10035</v>
      </c>
      <c r="AQ44" s="352">
        <f t="shared" si="1"/>
        <v>8805</v>
      </c>
      <c r="AR44" s="354">
        <f t="shared" si="1"/>
        <v>7916</v>
      </c>
      <c r="AS44" s="355"/>
    </row>
    <row r="45" spans="1:45" x14ac:dyDescent="0.2">
      <c r="A45" s="326"/>
      <c r="B45" s="326"/>
      <c r="C45" s="356"/>
      <c r="D45" s="356" t="s">
        <v>540</v>
      </c>
      <c r="E45" s="356"/>
      <c r="F45" s="356"/>
      <c r="G45" s="356"/>
      <c r="H45" s="356"/>
      <c r="I45" s="356"/>
      <c r="J45" s="356"/>
      <c r="K45" s="356"/>
      <c r="L45" s="356"/>
      <c r="M45" s="356"/>
      <c r="N45" s="356"/>
      <c r="O45" s="356"/>
      <c r="P45" s="356"/>
      <c r="Q45" s="356"/>
      <c r="R45" s="356"/>
      <c r="S45" s="356"/>
      <c r="T45" s="356"/>
      <c r="U45" s="356"/>
      <c r="V45" s="356"/>
      <c r="W45" s="356"/>
      <c r="X45" s="356"/>
      <c r="Y45" s="356"/>
      <c r="Z45" s="356"/>
      <c r="AA45" s="356"/>
      <c r="AB45" s="356"/>
      <c r="AC45" s="356"/>
      <c r="AD45" s="356"/>
      <c r="AE45" s="356"/>
      <c r="AF45" s="356"/>
      <c r="AG45" s="356"/>
      <c r="AH45" s="356"/>
      <c r="AI45" s="356"/>
      <c r="AJ45" s="356"/>
      <c r="AK45" s="356"/>
      <c r="AL45" s="356"/>
      <c r="AM45" s="356"/>
      <c r="AN45" s="356"/>
      <c r="AO45" s="356"/>
      <c r="AP45" s="356"/>
      <c r="AQ45" s="356"/>
      <c r="AR45" s="356"/>
    </row>
    <row r="46" spans="1:45" x14ac:dyDescent="0.2">
      <c r="A46" s="326"/>
      <c r="B46" s="326"/>
      <c r="C46" s="356"/>
      <c r="D46" s="326"/>
      <c r="E46" s="326"/>
      <c r="F46" s="326"/>
      <c r="G46" s="326"/>
      <c r="H46" s="326"/>
      <c r="I46" s="326"/>
      <c r="J46" s="326"/>
      <c r="K46" s="326"/>
      <c r="L46" s="326"/>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row>
    <row r="47" spans="1:45" x14ac:dyDescent="0.2">
      <c r="A47" s="324" t="s">
        <v>541</v>
      </c>
      <c r="B47" s="325"/>
      <c r="C47" s="326"/>
      <c r="D47" s="326"/>
      <c r="E47" s="326"/>
      <c r="F47" s="326"/>
      <c r="G47" s="326"/>
      <c r="H47" s="326"/>
      <c r="I47" s="326"/>
      <c r="J47" s="326"/>
      <c r="K47" s="326"/>
      <c r="L47" s="326"/>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row>
    <row r="48" spans="1:45" x14ac:dyDescent="0.2">
      <c r="A48" s="325" t="s">
        <v>178</v>
      </c>
      <c r="B48" s="325" t="s">
        <v>542</v>
      </c>
      <c r="C48" s="326"/>
      <c r="D48" s="326"/>
      <c r="E48" s="326" t="s">
        <v>178</v>
      </c>
      <c r="F48" s="326"/>
      <c r="G48" s="326"/>
      <c r="H48" s="326"/>
      <c r="I48" s="326"/>
      <c r="J48" s="326"/>
      <c r="K48" s="326"/>
      <c r="L48" s="326"/>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t="s">
        <v>490</v>
      </c>
      <c r="AR48" s="326"/>
    </row>
    <row r="49" spans="1:44" ht="13.5" customHeight="1" x14ac:dyDescent="0.2">
      <c r="A49" s="460" t="s">
        <v>491</v>
      </c>
      <c r="B49" s="462"/>
      <c r="C49" s="329" t="s">
        <v>492</v>
      </c>
      <c r="D49" s="331" t="s">
        <v>133</v>
      </c>
      <c r="E49" s="331" t="s">
        <v>493</v>
      </c>
      <c r="F49" s="330" t="s">
        <v>494</v>
      </c>
      <c r="G49" s="332" t="s">
        <v>495</v>
      </c>
      <c r="H49" s="331" t="s">
        <v>496</v>
      </c>
      <c r="I49" s="331" t="s">
        <v>497</v>
      </c>
      <c r="J49" s="330" t="s">
        <v>498</v>
      </c>
      <c r="K49" s="332" t="s">
        <v>499</v>
      </c>
      <c r="L49" s="331" t="s">
        <v>500</v>
      </c>
      <c r="M49" s="331" t="s">
        <v>501</v>
      </c>
      <c r="N49" s="330" t="s">
        <v>502</v>
      </c>
      <c r="O49" s="332" t="s">
        <v>503</v>
      </c>
      <c r="P49" s="331" t="s">
        <v>504</v>
      </c>
      <c r="Q49" s="331" t="s">
        <v>505</v>
      </c>
      <c r="R49" s="330" t="s">
        <v>506</v>
      </c>
      <c r="S49" s="332" t="s">
        <v>507</v>
      </c>
      <c r="T49" s="331" t="s">
        <v>508</v>
      </c>
      <c r="U49" s="331" t="s">
        <v>509</v>
      </c>
      <c r="V49" s="330" t="s">
        <v>510</v>
      </c>
      <c r="W49" s="332" t="s">
        <v>511</v>
      </c>
      <c r="X49" s="331" t="s">
        <v>512</v>
      </c>
      <c r="Y49" s="331" t="s">
        <v>513</v>
      </c>
      <c r="Z49" s="330" t="s">
        <v>514</v>
      </c>
      <c r="AA49" s="332" t="s">
        <v>515</v>
      </c>
      <c r="AB49" s="331" t="s">
        <v>516</v>
      </c>
      <c r="AC49" s="331" t="s">
        <v>517</v>
      </c>
      <c r="AD49" s="330" t="s">
        <v>518</v>
      </c>
      <c r="AE49" s="332" t="s">
        <v>519</v>
      </c>
      <c r="AF49" s="331" t="s">
        <v>520</v>
      </c>
      <c r="AG49" s="331" t="s">
        <v>521</v>
      </c>
      <c r="AH49" s="330" t="s">
        <v>522</v>
      </c>
      <c r="AI49" s="332" t="s">
        <v>523</v>
      </c>
      <c r="AJ49" s="331" t="s">
        <v>524</v>
      </c>
      <c r="AK49" s="331" t="s">
        <v>525</v>
      </c>
      <c r="AL49" s="330" t="s">
        <v>526</v>
      </c>
      <c r="AM49" s="332" t="s">
        <v>527</v>
      </c>
      <c r="AN49" s="331" t="s">
        <v>528</v>
      </c>
      <c r="AO49" s="331" t="s">
        <v>529</v>
      </c>
      <c r="AP49" s="330" t="s">
        <v>530</v>
      </c>
      <c r="AQ49" s="332" t="s">
        <v>531</v>
      </c>
      <c r="AR49" s="333" t="s">
        <v>532</v>
      </c>
    </row>
    <row r="50" spans="1:44" ht="24" x14ac:dyDescent="0.2">
      <c r="A50" s="334"/>
      <c r="B50" s="357"/>
      <c r="C50" s="358" t="s">
        <v>543</v>
      </c>
      <c r="D50" s="359" t="s">
        <v>543</v>
      </c>
      <c r="E50" s="359" t="s">
        <v>543</v>
      </c>
      <c r="F50" s="360" t="s">
        <v>543</v>
      </c>
      <c r="G50" s="361" t="s">
        <v>543</v>
      </c>
      <c r="H50" s="359" t="s">
        <v>543</v>
      </c>
      <c r="I50" s="359" t="s">
        <v>543</v>
      </c>
      <c r="J50" s="360" t="s">
        <v>543</v>
      </c>
      <c r="K50" s="361" t="s">
        <v>543</v>
      </c>
      <c r="L50" s="359" t="s">
        <v>543</v>
      </c>
      <c r="M50" s="359" t="s">
        <v>543</v>
      </c>
      <c r="N50" s="360" t="s">
        <v>543</v>
      </c>
      <c r="O50" s="361" t="s">
        <v>543</v>
      </c>
      <c r="P50" s="359" t="s">
        <v>543</v>
      </c>
      <c r="Q50" s="359" t="s">
        <v>543</v>
      </c>
      <c r="R50" s="360" t="s">
        <v>543</v>
      </c>
      <c r="S50" s="361" t="s">
        <v>543</v>
      </c>
      <c r="T50" s="359" t="s">
        <v>543</v>
      </c>
      <c r="U50" s="359" t="s">
        <v>543</v>
      </c>
      <c r="V50" s="360" t="s">
        <v>543</v>
      </c>
      <c r="W50" s="361" t="s">
        <v>543</v>
      </c>
      <c r="X50" s="359" t="s">
        <v>543</v>
      </c>
      <c r="Y50" s="359" t="s">
        <v>543</v>
      </c>
      <c r="Z50" s="360" t="s">
        <v>543</v>
      </c>
      <c r="AA50" s="361" t="s">
        <v>543</v>
      </c>
      <c r="AB50" s="359" t="s">
        <v>543</v>
      </c>
      <c r="AC50" s="359" t="s">
        <v>543</v>
      </c>
      <c r="AD50" s="360" t="s">
        <v>543</v>
      </c>
      <c r="AE50" s="361" t="s">
        <v>543</v>
      </c>
      <c r="AF50" s="359" t="s">
        <v>543</v>
      </c>
      <c r="AG50" s="359" t="s">
        <v>543</v>
      </c>
      <c r="AH50" s="360" t="s">
        <v>543</v>
      </c>
      <c r="AI50" s="361" t="s">
        <v>543</v>
      </c>
      <c r="AJ50" s="359" t="s">
        <v>543</v>
      </c>
      <c r="AK50" s="359" t="s">
        <v>543</v>
      </c>
      <c r="AL50" s="360" t="s">
        <v>543</v>
      </c>
      <c r="AM50" s="361" t="s">
        <v>543</v>
      </c>
      <c r="AN50" s="359" t="s">
        <v>543</v>
      </c>
      <c r="AO50" s="359" t="s">
        <v>543</v>
      </c>
      <c r="AP50" s="360" t="s">
        <v>543</v>
      </c>
      <c r="AQ50" s="361" t="s">
        <v>543</v>
      </c>
      <c r="AR50" s="362" t="s">
        <v>543</v>
      </c>
    </row>
    <row r="51" spans="1:44" x14ac:dyDescent="0.2">
      <c r="A51" s="341" t="s">
        <v>264</v>
      </c>
      <c r="B51" s="325" t="s">
        <v>534</v>
      </c>
      <c r="C51" s="343">
        <v>32013</v>
      </c>
      <c r="D51" s="345">
        <v>5496</v>
      </c>
      <c r="E51" s="345">
        <v>920</v>
      </c>
      <c r="F51" s="344">
        <v>619</v>
      </c>
      <c r="G51" s="346">
        <v>541</v>
      </c>
      <c r="H51" s="345">
        <v>642</v>
      </c>
      <c r="I51" s="345">
        <v>875</v>
      </c>
      <c r="J51" s="344">
        <v>85</v>
      </c>
      <c r="K51" s="346">
        <v>567</v>
      </c>
      <c r="L51" s="345">
        <v>153</v>
      </c>
      <c r="M51" s="345">
        <v>1627</v>
      </c>
      <c r="N51" s="344">
        <v>689</v>
      </c>
      <c r="O51" s="346">
        <v>452</v>
      </c>
      <c r="P51" s="345">
        <v>119</v>
      </c>
      <c r="Q51" s="345">
        <v>716</v>
      </c>
      <c r="R51" s="344">
        <v>1569</v>
      </c>
      <c r="S51" s="346">
        <v>148</v>
      </c>
      <c r="T51" s="345">
        <v>368</v>
      </c>
      <c r="U51" s="345">
        <v>642</v>
      </c>
      <c r="V51" s="344">
        <v>806</v>
      </c>
      <c r="W51" s="346">
        <v>325</v>
      </c>
      <c r="X51" s="345">
        <v>1985</v>
      </c>
      <c r="Y51" s="345">
        <v>722</v>
      </c>
      <c r="Z51" s="344">
        <v>1460</v>
      </c>
      <c r="AA51" s="346">
        <v>4404</v>
      </c>
      <c r="AB51" s="345">
        <v>714</v>
      </c>
      <c r="AC51" s="345">
        <v>1642</v>
      </c>
      <c r="AD51" s="344">
        <v>459</v>
      </c>
      <c r="AE51" s="346">
        <v>569</v>
      </c>
      <c r="AF51" s="345">
        <v>705</v>
      </c>
      <c r="AG51" s="345">
        <v>251</v>
      </c>
      <c r="AH51" s="344">
        <v>328</v>
      </c>
      <c r="AI51" s="346">
        <v>473</v>
      </c>
      <c r="AJ51" s="345">
        <v>0</v>
      </c>
      <c r="AK51" s="345">
        <v>130</v>
      </c>
      <c r="AL51" s="344">
        <v>126</v>
      </c>
      <c r="AM51" s="346">
        <v>71</v>
      </c>
      <c r="AN51" s="345">
        <v>0</v>
      </c>
      <c r="AO51" s="345">
        <v>320</v>
      </c>
      <c r="AP51" s="344">
        <v>671</v>
      </c>
      <c r="AQ51" s="346">
        <v>635</v>
      </c>
      <c r="AR51" s="347">
        <v>664</v>
      </c>
    </row>
    <row r="52" spans="1:44" x14ac:dyDescent="0.2">
      <c r="A52" s="341" t="s">
        <v>220</v>
      </c>
      <c r="B52" s="325" t="s">
        <v>446</v>
      </c>
      <c r="C52" s="343">
        <v>924</v>
      </c>
      <c r="D52" s="345">
        <f t="shared" ref="D52:D86" si="2">C52-SUM(E52:AR52)</f>
        <v>52</v>
      </c>
      <c r="E52" s="345">
        <v>56</v>
      </c>
      <c r="F52" s="344">
        <v>0</v>
      </c>
      <c r="G52" s="346">
        <v>0</v>
      </c>
      <c r="H52" s="345">
        <v>7</v>
      </c>
      <c r="I52" s="345">
        <v>0</v>
      </c>
      <c r="J52" s="344">
        <v>0</v>
      </c>
      <c r="K52" s="346">
        <v>0</v>
      </c>
      <c r="L52" s="345">
        <v>0</v>
      </c>
      <c r="M52" s="345">
        <v>86</v>
      </c>
      <c r="N52" s="344">
        <v>0</v>
      </c>
      <c r="O52" s="346">
        <v>0</v>
      </c>
      <c r="P52" s="345">
        <v>6</v>
      </c>
      <c r="Q52" s="345">
        <v>0</v>
      </c>
      <c r="R52" s="344">
        <v>0</v>
      </c>
      <c r="S52" s="346">
        <v>0</v>
      </c>
      <c r="T52" s="345">
        <v>0</v>
      </c>
      <c r="U52" s="345">
        <v>0</v>
      </c>
      <c r="V52" s="344">
        <v>6</v>
      </c>
      <c r="W52" s="346">
        <v>0</v>
      </c>
      <c r="X52" s="345">
        <v>5</v>
      </c>
      <c r="Y52" s="345">
        <v>106</v>
      </c>
      <c r="Z52" s="344">
        <v>85</v>
      </c>
      <c r="AA52" s="346">
        <v>0</v>
      </c>
      <c r="AB52" s="345">
        <v>78</v>
      </c>
      <c r="AC52" s="345">
        <v>0</v>
      </c>
      <c r="AD52" s="344">
        <v>246</v>
      </c>
      <c r="AE52" s="346">
        <v>0</v>
      </c>
      <c r="AF52" s="345">
        <v>4</v>
      </c>
      <c r="AG52" s="345">
        <v>0</v>
      </c>
      <c r="AH52" s="344">
        <v>59</v>
      </c>
      <c r="AI52" s="346">
        <v>0</v>
      </c>
      <c r="AJ52" s="345">
        <v>0</v>
      </c>
      <c r="AK52" s="345">
        <v>0</v>
      </c>
      <c r="AL52" s="344">
        <v>14</v>
      </c>
      <c r="AM52" s="346">
        <v>47</v>
      </c>
      <c r="AN52" s="345">
        <v>0</v>
      </c>
      <c r="AO52" s="345">
        <v>2</v>
      </c>
      <c r="AP52" s="344">
        <v>7</v>
      </c>
      <c r="AQ52" s="346">
        <v>46</v>
      </c>
      <c r="AR52" s="347">
        <v>12</v>
      </c>
    </row>
    <row r="53" spans="1:44" x14ac:dyDescent="0.2">
      <c r="A53" s="341" t="s">
        <v>221</v>
      </c>
      <c r="B53" s="325" t="s">
        <v>250</v>
      </c>
      <c r="C53" s="343">
        <v>3104</v>
      </c>
      <c r="D53" s="345">
        <f t="shared" si="2"/>
        <v>252</v>
      </c>
      <c r="E53" s="345">
        <v>41</v>
      </c>
      <c r="F53" s="344">
        <v>0</v>
      </c>
      <c r="G53" s="346">
        <v>431</v>
      </c>
      <c r="H53" s="345">
        <v>0</v>
      </c>
      <c r="I53" s="345">
        <v>0</v>
      </c>
      <c r="J53" s="344">
        <v>0</v>
      </c>
      <c r="K53" s="346">
        <v>0</v>
      </c>
      <c r="L53" s="345">
        <v>52</v>
      </c>
      <c r="M53" s="345">
        <v>101</v>
      </c>
      <c r="N53" s="344">
        <v>0</v>
      </c>
      <c r="O53" s="346">
        <v>32</v>
      </c>
      <c r="P53" s="345">
        <v>0</v>
      </c>
      <c r="Q53" s="345">
        <v>0</v>
      </c>
      <c r="R53" s="344">
        <v>0</v>
      </c>
      <c r="S53" s="346">
        <v>18</v>
      </c>
      <c r="T53" s="345">
        <v>0</v>
      </c>
      <c r="U53" s="345">
        <v>0</v>
      </c>
      <c r="V53" s="344">
        <v>0</v>
      </c>
      <c r="W53" s="346">
        <v>0</v>
      </c>
      <c r="X53" s="345">
        <v>0</v>
      </c>
      <c r="Y53" s="345">
        <v>0</v>
      </c>
      <c r="Z53" s="344">
        <v>0</v>
      </c>
      <c r="AA53" s="346">
        <v>312</v>
      </c>
      <c r="AB53" s="345">
        <v>5</v>
      </c>
      <c r="AC53" s="345">
        <v>1208</v>
      </c>
      <c r="AD53" s="344">
        <v>11</v>
      </c>
      <c r="AE53" s="346">
        <v>0</v>
      </c>
      <c r="AF53" s="345">
        <v>155</v>
      </c>
      <c r="AG53" s="345">
        <v>0</v>
      </c>
      <c r="AH53" s="344">
        <v>0</v>
      </c>
      <c r="AI53" s="346">
        <v>0</v>
      </c>
      <c r="AJ53" s="345">
        <v>0</v>
      </c>
      <c r="AK53" s="345">
        <v>0</v>
      </c>
      <c r="AL53" s="344">
        <v>0</v>
      </c>
      <c r="AM53" s="346">
        <v>0</v>
      </c>
      <c r="AN53" s="345">
        <v>0</v>
      </c>
      <c r="AO53" s="345">
        <v>0</v>
      </c>
      <c r="AP53" s="344">
        <v>0</v>
      </c>
      <c r="AQ53" s="346">
        <v>347</v>
      </c>
      <c r="AR53" s="347">
        <v>139</v>
      </c>
    </row>
    <row r="54" spans="1:44" x14ac:dyDescent="0.2">
      <c r="A54" s="341" t="s">
        <v>222</v>
      </c>
      <c r="B54" s="325" t="s">
        <v>27</v>
      </c>
      <c r="C54" s="343">
        <v>240</v>
      </c>
      <c r="D54" s="345">
        <f t="shared" si="2"/>
        <v>17</v>
      </c>
      <c r="E54" s="345">
        <v>77</v>
      </c>
      <c r="F54" s="344">
        <v>15</v>
      </c>
      <c r="G54" s="346">
        <v>0</v>
      </c>
      <c r="H54" s="345">
        <v>4</v>
      </c>
      <c r="I54" s="345">
        <v>2</v>
      </c>
      <c r="J54" s="344">
        <v>0</v>
      </c>
      <c r="K54" s="346">
        <v>0</v>
      </c>
      <c r="L54" s="345">
        <v>3</v>
      </c>
      <c r="M54" s="345">
        <v>0</v>
      </c>
      <c r="N54" s="344">
        <v>0</v>
      </c>
      <c r="O54" s="346">
        <v>19</v>
      </c>
      <c r="P54" s="345">
        <v>1</v>
      </c>
      <c r="Q54" s="345">
        <v>0</v>
      </c>
      <c r="R54" s="344">
        <v>0</v>
      </c>
      <c r="S54" s="346">
        <v>3</v>
      </c>
      <c r="T54" s="345">
        <v>0</v>
      </c>
      <c r="U54" s="345">
        <v>0</v>
      </c>
      <c r="V54" s="344">
        <v>0</v>
      </c>
      <c r="W54" s="346">
        <v>4</v>
      </c>
      <c r="X54" s="345">
        <v>0</v>
      </c>
      <c r="Y54" s="345">
        <v>24</v>
      </c>
      <c r="Z54" s="344">
        <v>9</v>
      </c>
      <c r="AA54" s="346">
        <v>3</v>
      </c>
      <c r="AB54" s="345">
        <v>7</v>
      </c>
      <c r="AC54" s="345">
        <v>0</v>
      </c>
      <c r="AD54" s="344">
        <v>0</v>
      </c>
      <c r="AE54" s="346">
        <v>36</v>
      </c>
      <c r="AF54" s="345">
        <v>3</v>
      </c>
      <c r="AG54" s="345">
        <v>0</v>
      </c>
      <c r="AH54" s="344">
        <v>0</v>
      </c>
      <c r="AI54" s="346">
        <v>0</v>
      </c>
      <c r="AJ54" s="345">
        <v>0</v>
      </c>
      <c r="AK54" s="345">
        <v>0</v>
      </c>
      <c r="AL54" s="344">
        <v>0</v>
      </c>
      <c r="AM54" s="346">
        <v>7</v>
      </c>
      <c r="AN54" s="345">
        <v>0</v>
      </c>
      <c r="AO54" s="345">
        <v>0</v>
      </c>
      <c r="AP54" s="344">
        <v>0</v>
      </c>
      <c r="AQ54" s="346">
        <v>6</v>
      </c>
      <c r="AR54" s="347">
        <v>0</v>
      </c>
    </row>
    <row r="55" spans="1:44" x14ac:dyDescent="0.2">
      <c r="A55" s="341" t="s">
        <v>223</v>
      </c>
      <c r="B55" s="325" t="s">
        <v>191</v>
      </c>
      <c r="C55" s="343">
        <v>73039</v>
      </c>
      <c r="D55" s="345">
        <f t="shared" si="2"/>
        <v>21268</v>
      </c>
      <c r="E55" s="345">
        <v>6547</v>
      </c>
      <c r="F55" s="344">
        <v>2250</v>
      </c>
      <c r="G55" s="346">
        <v>2300</v>
      </c>
      <c r="H55" s="345">
        <v>6230</v>
      </c>
      <c r="I55" s="345">
        <v>139</v>
      </c>
      <c r="J55" s="344">
        <v>189</v>
      </c>
      <c r="K55" s="346">
        <v>4443</v>
      </c>
      <c r="L55" s="345">
        <v>517</v>
      </c>
      <c r="M55" s="345">
        <v>992</v>
      </c>
      <c r="N55" s="344">
        <v>4385</v>
      </c>
      <c r="O55" s="346">
        <v>220</v>
      </c>
      <c r="P55" s="345">
        <v>148</v>
      </c>
      <c r="Q55" s="345">
        <v>1953</v>
      </c>
      <c r="R55" s="344">
        <v>1548</v>
      </c>
      <c r="S55" s="346">
        <v>1051</v>
      </c>
      <c r="T55" s="345">
        <v>229</v>
      </c>
      <c r="U55" s="345">
        <v>2183</v>
      </c>
      <c r="V55" s="344">
        <v>1264</v>
      </c>
      <c r="W55" s="346">
        <v>743</v>
      </c>
      <c r="X55" s="345">
        <v>568</v>
      </c>
      <c r="Y55" s="345">
        <v>235</v>
      </c>
      <c r="Z55" s="344">
        <v>1012</v>
      </c>
      <c r="AA55" s="346">
        <v>787</v>
      </c>
      <c r="AB55" s="345">
        <v>638</v>
      </c>
      <c r="AC55" s="345">
        <v>833</v>
      </c>
      <c r="AD55" s="344">
        <v>1671</v>
      </c>
      <c r="AE55" s="346">
        <v>825</v>
      </c>
      <c r="AF55" s="345">
        <v>3111</v>
      </c>
      <c r="AG55" s="345">
        <v>18</v>
      </c>
      <c r="AH55" s="344">
        <v>345</v>
      </c>
      <c r="AI55" s="346">
        <v>1977</v>
      </c>
      <c r="AJ55" s="345">
        <v>19</v>
      </c>
      <c r="AK55" s="345">
        <v>15</v>
      </c>
      <c r="AL55" s="344">
        <v>204</v>
      </c>
      <c r="AM55" s="346">
        <v>329</v>
      </c>
      <c r="AN55" s="345">
        <v>210</v>
      </c>
      <c r="AO55" s="345">
        <v>178</v>
      </c>
      <c r="AP55" s="344">
        <v>169</v>
      </c>
      <c r="AQ55" s="346">
        <v>785</v>
      </c>
      <c r="AR55" s="347">
        <v>511</v>
      </c>
    </row>
    <row r="56" spans="1:44" x14ac:dyDescent="0.2">
      <c r="A56" s="341" t="s">
        <v>224</v>
      </c>
      <c r="B56" s="325" t="s">
        <v>28</v>
      </c>
      <c r="C56" s="343">
        <v>11242</v>
      </c>
      <c r="D56" s="345">
        <f t="shared" si="2"/>
        <v>536</v>
      </c>
      <c r="E56" s="345">
        <v>1898</v>
      </c>
      <c r="F56" s="344">
        <v>273</v>
      </c>
      <c r="G56" s="346">
        <v>63</v>
      </c>
      <c r="H56" s="345">
        <v>261</v>
      </c>
      <c r="I56" s="345">
        <v>189</v>
      </c>
      <c r="J56" s="344">
        <v>65</v>
      </c>
      <c r="K56" s="346">
        <v>385</v>
      </c>
      <c r="L56" s="345">
        <v>38</v>
      </c>
      <c r="M56" s="345">
        <v>324</v>
      </c>
      <c r="N56" s="344">
        <v>1291</v>
      </c>
      <c r="O56" s="346">
        <v>314</v>
      </c>
      <c r="P56" s="345">
        <v>1376</v>
      </c>
      <c r="Q56" s="345">
        <v>256</v>
      </c>
      <c r="R56" s="344">
        <v>109</v>
      </c>
      <c r="S56" s="346">
        <v>199</v>
      </c>
      <c r="T56" s="345">
        <v>61</v>
      </c>
      <c r="U56" s="345">
        <v>412</v>
      </c>
      <c r="V56" s="344">
        <v>37</v>
      </c>
      <c r="W56" s="346">
        <v>227</v>
      </c>
      <c r="X56" s="345">
        <v>40</v>
      </c>
      <c r="Y56" s="345">
        <v>131</v>
      </c>
      <c r="Z56" s="344">
        <v>470</v>
      </c>
      <c r="AA56" s="346">
        <v>76</v>
      </c>
      <c r="AB56" s="345">
        <v>369</v>
      </c>
      <c r="AC56" s="345">
        <v>66</v>
      </c>
      <c r="AD56" s="344">
        <v>132</v>
      </c>
      <c r="AE56" s="346">
        <v>235</v>
      </c>
      <c r="AF56" s="345">
        <v>165</v>
      </c>
      <c r="AG56" s="345">
        <v>0</v>
      </c>
      <c r="AH56" s="344">
        <v>608</v>
      </c>
      <c r="AI56" s="346">
        <v>77</v>
      </c>
      <c r="AJ56" s="345">
        <v>150</v>
      </c>
      <c r="AK56" s="345">
        <v>58</v>
      </c>
      <c r="AL56" s="344">
        <v>48</v>
      </c>
      <c r="AM56" s="346">
        <v>39</v>
      </c>
      <c r="AN56" s="345">
        <v>14</v>
      </c>
      <c r="AO56" s="345">
        <v>10</v>
      </c>
      <c r="AP56" s="344">
        <v>65</v>
      </c>
      <c r="AQ56" s="346">
        <v>132</v>
      </c>
      <c r="AR56" s="347">
        <v>43</v>
      </c>
    </row>
    <row r="57" spans="1:44" x14ac:dyDescent="0.2">
      <c r="A57" s="341" t="s">
        <v>225</v>
      </c>
      <c r="B57" s="325" t="s">
        <v>268</v>
      </c>
      <c r="C57" s="343">
        <v>14078</v>
      </c>
      <c r="D57" s="345">
        <f t="shared" si="2"/>
        <v>1405</v>
      </c>
      <c r="E57" s="345">
        <v>1471</v>
      </c>
      <c r="F57" s="344">
        <v>1325</v>
      </c>
      <c r="G57" s="346">
        <v>635</v>
      </c>
      <c r="H57" s="345">
        <v>290</v>
      </c>
      <c r="I57" s="345">
        <v>62</v>
      </c>
      <c r="J57" s="344">
        <v>6</v>
      </c>
      <c r="K57" s="346">
        <v>810</v>
      </c>
      <c r="L57" s="345">
        <v>63</v>
      </c>
      <c r="M57" s="345">
        <v>367</v>
      </c>
      <c r="N57" s="344">
        <v>499</v>
      </c>
      <c r="O57" s="346">
        <v>86</v>
      </c>
      <c r="P57" s="345">
        <v>99</v>
      </c>
      <c r="Q57" s="345">
        <v>21</v>
      </c>
      <c r="R57" s="344">
        <v>438</v>
      </c>
      <c r="S57" s="346">
        <v>639</v>
      </c>
      <c r="T57" s="345">
        <v>71</v>
      </c>
      <c r="U57" s="345">
        <v>419</v>
      </c>
      <c r="V57" s="344">
        <v>369</v>
      </c>
      <c r="W57" s="346">
        <v>728</v>
      </c>
      <c r="X57" s="345">
        <v>245</v>
      </c>
      <c r="Y57" s="345">
        <v>68</v>
      </c>
      <c r="Z57" s="344">
        <v>1123</v>
      </c>
      <c r="AA57" s="346">
        <v>67</v>
      </c>
      <c r="AB57" s="345">
        <v>80</v>
      </c>
      <c r="AC57" s="345">
        <v>13</v>
      </c>
      <c r="AD57" s="344">
        <v>548</v>
      </c>
      <c r="AE57" s="346">
        <v>612</v>
      </c>
      <c r="AF57" s="345">
        <v>570</v>
      </c>
      <c r="AG57" s="345">
        <v>7</v>
      </c>
      <c r="AH57" s="344">
        <v>91</v>
      </c>
      <c r="AI57" s="346">
        <v>233</v>
      </c>
      <c r="AJ57" s="345">
        <v>62</v>
      </c>
      <c r="AK57" s="345">
        <v>41</v>
      </c>
      <c r="AL57" s="344">
        <v>244</v>
      </c>
      <c r="AM57" s="346">
        <v>125</v>
      </c>
      <c r="AN57" s="345">
        <v>73</v>
      </c>
      <c r="AO57" s="345">
        <v>24</v>
      </c>
      <c r="AP57" s="344">
        <v>36</v>
      </c>
      <c r="AQ57" s="346">
        <v>11</v>
      </c>
      <c r="AR57" s="347">
        <v>2</v>
      </c>
    </row>
    <row r="58" spans="1:44" x14ac:dyDescent="0.2">
      <c r="A58" s="341" t="s">
        <v>226</v>
      </c>
      <c r="B58" s="325" t="s">
        <v>29</v>
      </c>
      <c r="C58" s="343">
        <v>24748</v>
      </c>
      <c r="D58" s="345">
        <f t="shared" si="2"/>
        <v>3256</v>
      </c>
      <c r="E58" s="345">
        <v>3897</v>
      </c>
      <c r="F58" s="344">
        <v>3715</v>
      </c>
      <c r="G58" s="346">
        <v>652</v>
      </c>
      <c r="H58" s="345">
        <v>744</v>
      </c>
      <c r="I58" s="345">
        <v>55</v>
      </c>
      <c r="J58" s="344">
        <v>205</v>
      </c>
      <c r="K58" s="346">
        <v>855</v>
      </c>
      <c r="L58" s="345">
        <v>128</v>
      </c>
      <c r="M58" s="345">
        <v>154</v>
      </c>
      <c r="N58" s="344">
        <v>526</v>
      </c>
      <c r="O58" s="346">
        <v>1762</v>
      </c>
      <c r="P58" s="345">
        <v>10</v>
      </c>
      <c r="Q58" s="345">
        <v>71</v>
      </c>
      <c r="R58" s="344">
        <v>341</v>
      </c>
      <c r="S58" s="346">
        <v>1689</v>
      </c>
      <c r="T58" s="345">
        <v>140</v>
      </c>
      <c r="U58" s="345">
        <v>554</v>
      </c>
      <c r="V58" s="344">
        <v>1404</v>
      </c>
      <c r="W58" s="346">
        <v>53</v>
      </c>
      <c r="X58" s="345">
        <v>455</v>
      </c>
      <c r="Y58" s="345">
        <v>92</v>
      </c>
      <c r="Z58" s="344">
        <v>733</v>
      </c>
      <c r="AA58" s="346">
        <v>0</v>
      </c>
      <c r="AB58" s="345">
        <v>116</v>
      </c>
      <c r="AC58" s="345">
        <v>99</v>
      </c>
      <c r="AD58" s="344">
        <v>31</v>
      </c>
      <c r="AE58" s="346">
        <v>547</v>
      </c>
      <c r="AF58" s="345">
        <v>802</v>
      </c>
      <c r="AG58" s="345">
        <v>42</v>
      </c>
      <c r="AH58" s="344">
        <v>3</v>
      </c>
      <c r="AI58" s="346">
        <v>120</v>
      </c>
      <c r="AJ58" s="345">
        <v>754</v>
      </c>
      <c r="AK58" s="345">
        <v>56</v>
      </c>
      <c r="AL58" s="344">
        <v>624</v>
      </c>
      <c r="AM58" s="346">
        <v>15</v>
      </c>
      <c r="AN58" s="345">
        <v>0</v>
      </c>
      <c r="AO58" s="345">
        <v>48</v>
      </c>
      <c r="AP58" s="344">
        <v>0</v>
      </c>
      <c r="AQ58" s="346">
        <v>0</v>
      </c>
      <c r="AR58" s="347">
        <v>0</v>
      </c>
    </row>
    <row r="59" spans="1:44" x14ac:dyDescent="0.2">
      <c r="A59" s="341" t="s">
        <v>227</v>
      </c>
      <c r="B59" s="325" t="s">
        <v>30</v>
      </c>
      <c r="C59" s="343">
        <v>1425</v>
      </c>
      <c r="D59" s="345">
        <f t="shared" si="2"/>
        <v>363</v>
      </c>
      <c r="E59" s="345">
        <v>71</v>
      </c>
      <c r="F59" s="344">
        <v>274</v>
      </c>
      <c r="G59" s="346">
        <v>23</v>
      </c>
      <c r="H59" s="345">
        <v>25</v>
      </c>
      <c r="I59" s="345">
        <v>2</v>
      </c>
      <c r="J59" s="344">
        <v>0</v>
      </c>
      <c r="K59" s="346">
        <v>10</v>
      </c>
      <c r="L59" s="345">
        <v>0</v>
      </c>
      <c r="M59" s="345">
        <v>0</v>
      </c>
      <c r="N59" s="344">
        <v>398</v>
      </c>
      <c r="O59" s="346">
        <v>69</v>
      </c>
      <c r="P59" s="345">
        <v>6</v>
      </c>
      <c r="Q59" s="345">
        <v>10</v>
      </c>
      <c r="R59" s="344">
        <v>19</v>
      </c>
      <c r="S59" s="346">
        <v>0</v>
      </c>
      <c r="T59" s="345">
        <v>0</v>
      </c>
      <c r="U59" s="345">
        <v>28</v>
      </c>
      <c r="V59" s="344">
        <v>41</v>
      </c>
      <c r="W59" s="346">
        <v>0</v>
      </c>
      <c r="X59" s="345">
        <v>0</v>
      </c>
      <c r="Y59" s="345">
        <v>3</v>
      </c>
      <c r="Z59" s="344">
        <v>20</v>
      </c>
      <c r="AA59" s="346">
        <v>0</v>
      </c>
      <c r="AB59" s="345">
        <v>8</v>
      </c>
      <c r="AC59" s="345">
        <v>4</v>
      </c>
      <c r="AD59" s="344">
        <v>16</v>
      </c>
      <c r="AE59" s="346">
        <v>9</v>
      </c>
      <c r="AF59" s="345">
        <v>1</v>
      </c>
      <c r="AG59" s="345">
        <v>0</v>
      </c>
      <c r="AH59" s="344">
        <v>0</v>
      </c>
      <c r="AI59" s="346">
        <v>0</v>
      </c>
      <c r="AJ59" s="345">
        <v>0</v>
      </c>
      <c r="AK59" s="345">
        <v>0</v>
      </c>
      <c r="AL59" s="344">
        <v>0</v>
      </c>
      <c r="AM59" s="346">
        <v>10</v>
      </c>
      <c r="AN59" s="345">
        <v>15</v>
      </c>
      <c r="AO59" s="345">
        <v>0</v>
      </c>
      <c r="AP59" s="344">
        <v>0</v>
      </c>
      <c r="AQ59" s="346">
        <v>0</v>
      </c>
      <c r="AR59" s="347">
        <v>0</v>
      </c>
    </row>
    <row r="60" spans="1:44" x14ac:dyDescent="0.2">
      <c r="A60" s="341" t="s">
        <v>2</v>
      </c>
      <c r="B60" s="325" t="s">
        <v>535</v>
      </c>
      <c r="C60" s="343">
        <v>23900</v>
      </c>
      <c r="D60" s="345">
        <f t="shared" si="2"/>
        <v>6083</v>
      </c>
      <c r="E60" s="345">
        <v>2050</v>
      </c>
      <c r="F60" s="344">
        <v>1659</v>
      </c>
      <c r="G60" s="346">
        <v>965</v>
      </c>
      <c r="H60" s="345">
        <v>280</v>
      </c>
      <c r="I60" s="345">
        <v>24</v>
      </c>
      <c r="J60" s="344">
        <v>23</v>
      </c>
      <c r="K60" s="346">
        <v>935</v>
      </c>
      <c r="L60" s="345">
        <v>55</v>
      </c>
      <c r="M60" s="345">
        <v>884</v>
      </c>
      <c r="N60" s="344">
        <v>1371</v>
      </c>
      <c r="O60" s="346">
        <v>186</v>
      </c>
      <c r="P60" s="345">
        <v>247</v>
      </c>
      <c r="Q60" s="345">
        <v>174</v>
      </c>
      <c r="R60" s="344">
        <v>407</v>
      </c>
      <c r="S60" s="346">
        <v>210</v>
      </c>
      <c r="T60" s="345">
        <v>33</v>
      </c>
      <c r="U60" s="345">
        <v>690</v>
      </c>
      <c r="V60" s="344">
        <v>1016</v>
      </c>
      <c r="W60" s="346">
        <v>817</v>
      </c>
      <c r="X60" s="345">
        <v>513</v>
      </c>
      <c r="Y60" s="345">
        <v>30</v>
      </c>
      <c r="Z60" s="344">
        <v>981</v>
      </c>
      <c r="AA60" s="346">
        <v>83</v>
      </c>
      <c r="AB60" s="345">
        <v>192</v>
      </c>
      <c r="AC60" s="345">
        <v>35</v>
      </c>
      <c r="AD60" s="344">
        <v>232</v>
      </c>
      <c r="AE60" s="346">
        <v>730</v>
      </c>
      <c r="AF60" s="345">
        <v>1365</v>
      </c>
      <c r="AG60" s="345">
        <v>0</v>
      </c>
      <c r="AH60" s="344">
        <v>195</v>
      </c>
      <c r="AI60" s="346">
        <v>495</v>
      </c>
      <c r="AJ60" s="345">
        <v>114</v>
      </c>
      <c r="AK60" s="345">
        <v>174</v>
      </c>
      <c r="AL60" s="344">
        <v>409</v>
      </c>
      <c r="AM60" s="346">
        <v>12</v>
      </c>
      <c r="AN60" s="345">
        <v>29</v>
      </c>
      <c r="AO60" s="345">
        <v>164</v>
      </c>
      <c r="AP60" s="344">
        <v>36</v>
      </c>
      <c r="AQ60" s="346">
        <v>1</v>
      </c>
      <c r="AR60" s="347">
        <v>1</v>
      </c>
    </row>
    <row r="61" spans="1:44" x14ac:dyDescent="0.2">
      <c r="A61" s="341" t="s">
        <v>3</v>
      </c>
      <c r="B61" s="325" t="s">
        <v>31</v>
      </c>
      <c r="C61" s="343">
        <v>10398</v>
      </c>
      <c r="D61" s="345">
        <f t="shared" si="2"/>
        <v>701</v>
      </c>
      <c r="E61" s="345">
        <v>1236</v>
      </c>
      <c r="F61" s="344">
        <v>1421</v>
      </c>
      <c r="G61" s="346">
        <v>296</v>
      </c>
      <c r="H61" s="345">
        <v>186</v>
      </c>
      <c r="I61" s="345">
        <v>6</v>
      </c>
      <c r="J61" s="344">
        <v>9</v>
      </c>
      <c r="K61" s="346">
        <v>183</v>
      </c>
      <c r="L61" s="345">
        <v>32</v>
      </c>
      <c r="M61" s="345">
        <v>207</v>
      </c>
      <c r="N61" s="344">
        <v>125</v>
      </c>
      <c r="O61" s="346">
        <v>891</v>
      </c>
      <c r="P61" s="345">
        <v>156</v>
      </c>
      <c r="Q61" s="345">
        <v>8</v>
      </c>
      <c r="R61" s="344">
        <v>95</v>
      </c>
      <c r="S61" s="346">
        <v>1560</v>
      </c>
      <c r="T61" s="345">
        <v>50</v>
      </c>
      <c r="U61" s="345">
        <v>287</v>
      </c>
      <c r="V61" s="344">
        <v>23</v>
      </c>
      <c r="W61" s="346">
        <v>250</v>
      </c>
      <c r="X61" s="345">
        <v>99</v>
      </c>
      <c r="Y61" s="345">
        <v>98</v>
      </c>
      <c r="Z61" s="344">
        <v>313</v>
      </c>
      <c r="AA61" s="346">
        <v>683</v>
      </c>
      <c r="AB61" s="345">
        <v>46</v>
      </c>
      <c r="AC61" s="345">
        <v>136</v>
      </c>
      <c r="AD61" s="344">
        <v>51</v>
      </c>
      <c r="AE61" s="346">
        <v>321</v>
      </c>
      <c r="AF61" s="345">
        <v>111</v>
      </c>
      <c r="AG61" s="345">
        <v>32</v>
      </c>
      <c r="AH61" s="344">
        <v>46</v>
      </c>
      <c r="AI61" s="346">
        <v>31</v>
      </c>
      <c r="AJ61" s="345">
        <v>345</v>
      </c>
      <c r="AK61" s="345">
        <v>90</v>
      </c>
      <c r="AL61" s="344">
        <v>53</v>
      </c>
      <c r="AM61" s="346">
        <v>44</v>
      </c>
      <c r="AN61" s="345">
        <v>4</v>
      </c>
      <c r="AO61" s="345">
        <v>5</v>
      </c>
      <c r="AP61" s="344">
        <v>105</v>
      </c>
      <c r="AQ61" s="346">
        <v>34</v>
      </c>
      <c r="AR61" s="347">
        <v>29</v>
      </c>
    </row>
    <row r="62" spans="1:44" x14ac:dyDescent="0.2">
      <c r="A62" s="341" t="s">
        <v>4</v>
      </c>
      <c r="B62" s="325" t="s">
        <v>32</v>
      </c>
      <c r="C62" s="343">
        <v>26698</v>
      </c>
      <c r="D62" s="345">
        <f t="shared" si="2"/>
        <v>4907</v>
      </c>
      <c r="E62" s="345">
        <v>7310</v>
      </c>
      <c r="F62" s="344">
        <v>3667</v>
      </c>
      <c r="G62" s="346">
        <v>57</v>
      </c>
      <c r="H62" s="345">
        <v>280</v>
      </c>
      <c r="I62" s="345">
        <v>13</v>
      </c>
      <c r="J62" s="344">
        <v>0</v>
      </c>
      <c r="K62" s="346">
        <v>1442</v>
      </c>
      <c r="L62" s="345">
        <v>88</v>
      </c>
      <c r="M62" s="345">
        <v>26</v>
      </c>
      <c r="N62" s="344">
        <v>5882</v>
      </c>
      <c r="O62" s="346">
        <v>12</v>
      </c>
      <c r="P62" s="345">
        <v>67</v>
      </c>
      <c r="Q62" s="345">
        <v>3</v>
      </c>
      <c r="R62" s="344">
        <v>155</v>
      </c>
      <c r="S62" s="346">
        <v>149</v>
      </c>
      <c r="T62" s="345">
        <v>163</v>
      </c>
      <c r="U62" s="345">
        <v>811</v>
      </c>
      <c r="V62" s="344">
        <v>69</v>
      </c>
      <c r="W62" s="346">
        <v>515</v>
      </c>
      <c r="X62" s="345">
        <v>61</v>
      </c>
      <c r="Y62" s="345">
        <v>18</v>
      </c>
      <c r="Z62" s="344">
        <v>42</v>
      </c>
      <c r="AA62" s="346">
        <v>7</v>
      </c>
      <c r="AB62" s="345">
        <v>121</v>
      </c>
      <c r="AC62" s="345">
        <v>21</v>
      </c>
      <c r="AD62" s="344">
        <v>2</v>
      </c>
      <c r="AE62" s="346">
        <v>55</v>
      </c>
      <c r="AF62" s="345">
        <v>100</v>
      </c>
      <c r="AG62" s="345">
        <v>11</v>
      </c>
      <c r="AH62" s="344">
        <v>90</v>
      </c>
      <c r="AI62" s="346">
        <v>119</v>
      </c>
      <c r="AJ62" s="345">
        <v>186</v>
      </c>
      <c r="AK62" s="345">
        <v>17</v>
      </c>
      <c r="AL62" s="344">
        <v>43</v>
      </c>
      <c r="AM62" s="346">
        <v>0</v>
      </c>
      <c r="AN62" s="345">
        <v>100</v>
      </c>
      <c r="AO62" s="345">
        <v>0</v>
      </c>
      <c r="AP62" s="344">
        <v>89</v>
      </c>
      <c r="AQ62" s="346">
        <v>0</v>
      </c>
      <c r="AR62" s="347">
        <v>0</v>
      </c>
    </row>
    <row r="63" spans="1:44" x14ac:dyDescent="0.2">
      <c r="A63" s="341" t="s">
        <v>5</v>
      </c>
      <c r="B63" s="325" t="s">
        <v>33</v>
      </c>
      <c r="C63" s="343">
        <v>7261</v>
      </c>
      <c r="D63" s="345">
        <f t="shared" si="2"/>
        <v>970</v>
      </c>
      <c r="E63" s="345">
        <v>736</v>
      </c>
      <c r="F63" s="344">
        <v>2042</v>
      </c>
      <c r="G63" s="346">
        <v>441</v>
      </c>
      <c r="H63" s="345">
        <v>53</v>
      </c>
      <c r="I63" s="345">
        <v>3</v>
      </c>
      <c r="J63" s="344">
        <v>4</v>
      </c>
      <c r="K63" s="346">
        <v>116</v>
      </c>
      <c r="L63" s="345">
        <v>72</v>
      </c>
      <c r="M63" s="345">
        <v>382</v>
      </c>
      <c r="N63" s="344">
        <v>309</v>
      </c>
      <c r="O63" s="346">
        <v>98</v>
      </c>
      <c r="P63" s="345">
        <v>0</v>
      </c>
      <c r="Q63" s="345">
        <v>64</v>
      </c>
      <c r="R63" s="344">
        <v>109</v>
      </c>
      <c r="S63" s="346">
        <v>184</v>
      </c>
      <c r="T63" s="345">
        <v>43</v>
      </c>
      <c r="U63" s="345">
        <v>78</v>
      </c>
      <c r="V63" s="344">
        <v>424</v>
      </c>
      <c r="W63" s="346">
        <v>62</v>
      </c>
      <c r="X63" s="345">
        <v>8</v>
      </c>
      <c r="Y63" s="345">
        <v>4</v>
      </c>
      <c r="Z63" s="344">
        <v>261</v>
      </c>
      <c r="AA63" s="346">
        <v>0</v>
      </c>
      <c r="AB63" s="345">
        <v>71</v>
      </c>
      <c r="AC63" s="345">
        <v>5</v>
      </c>
      <c r="AD63" s="344">
        <v>32</v>
      </c>
      <c r="AE63" s="346">
        <v>156</v>
      </c>
      <c r="AF63" s="345">
        <v>49</v>
      </c>
      <c r="AG63" s="345">
        <v>0</v>
      </c>
      <c r="AH63" s="344">
        <v>154</v>
      </c>
      <c r="AI63" s="346">
        <v>30</v>
      </c>
      <c r="AJ63" s="345">
        <v>195</v>
      </c>
      <c r="AK63" s="345">
        <v>4</v>
      </c>
      <c r="AL63" s="344">
        <v>44</v>
      </c>
      <c r="AM63" s="346">
        <v>13</v>
      </c>
      <c r="AN63" s="345">
        <v>0</v>
      </c>
      <c r="AO63" s="345">
        <v>0</v>
      </c>
      <c r="AP63" s="344">
        <v>38</v>
      </c>
      <c r="AQ63" s="346">
        <v>7</v>
      </c>
      <c r="AR63" s="347">
        <v>0</v>
      </c>
    </row>
    <row r="64" spans="1:44" x14ac:dyDescent="0.2">
      <c r="A64" s="341" t="s">
        <v>6</v>
      </c>
      <c r="B64" s="325" t="s">
        <v>34</v>
      </c>
      <c r="C64" s="343">
        <v>33535</v>
      </c>
      <c r="D64" s="345">
        <f t="shared" si="2"/>
        <v>3722</v>
      </c>
      <c r="E64" s="345">
        <v>3519</v>
      </c>
      <c r="F64" s="344">
        <v>5011</v>
      </c>
      <c r="G64" s="346">
        <v>4119</v>
      </c>
      <c r="H64" s="345">
        <v>282</v>
      </c>
      <c r="I64" s="345">
        <v>147</v>
      </c>
      <c r="J64" s="344">
        <v>4</v>
      </c>
      <c r="K64" s="346">
        <v>1420</v>
      </c>
      <c r="L64" s="345">
        <v>237</v>
      </c>
      <c r="M64" s="345">
        <v>589</v>
      </c>
      <c r="N64" s="344">
        <v>1091</v>
      </c>
      <c r="O64" s="346">
        <v>416</v>
      </c>
      <c r="P64" s="345">
        <v>344</v>
      </c>
      <c r="Q64" s="345">
        <v>182</v>
      </c>
      <c r="R64" s="344">
        <v>2042</v>
      </c>
      <c r="S64" s="346">
        <v>733</v>
      </c>
      <c r="T64" s="345">
        <v>344</v>
      </c>
      <c r="U64" s="345">
        <v>1259</v>
      </c>
      <c r="V64" s="344">
        <v>260</v>
      </c>
      <c r="W64" s="346">
        <v>1539</v>
      </c>
      <c r="X64" s="345">
        <v>314</v>
      </c>
      <c r="Y64" s="345">
        <v>135</v>
      </c>
      <c r="Z64" s="344">
        <v>683</v>
      </c>
      <c r="AA64" s="346">
        <v>68</v>
      </c>
      <c r="AB64" s="345">
        <v>1284</v>
      </c>
      <c r="AC64" s="345">
        <v>37</v>
      </c>
      <c r="AD64" s="344">
        <v>183</v>
      </c>
      <c r="AE64" s="346">
        <v>519</v>
      </c>
      <c r="AF64" s="345">
        <v>476</v>
      </c>
      <c r="AG64" s="345">
        <v>91</v>
      </c>
      <c r="AH64" s="344">
        <v>239</v>
      </c>
      <c r="AI64" s="346">
        <v>391</v>
      </c>
      <c r="AJ64" s="345">
        <v>486</v>
      </c>
      <c r="AK64" s="345">
        <v>549</v>
      </c>
      <c r="AL64" s="344">
        <v>488</v>
      </c>
      <c r="AM64" s="346">
        <v>1</v>
      </c>
      <c r="AN64" s="345">
        <v>72</v>
      </c>
      <c r="AO64" s="345">
        <v>69</v>
      </c>
      <c r="AP64" s="344">
        <v>150</v>
      </c>
      <c r="AQ64" s="346">
        <v>20</v>
      </c>
      <c r="AR64" s="347">
        <v>20</v>
      </c>
    </row>
    <row r="65" spans="1:44" x14ac:dyDescent="0.2">
      <c r="A65" s="341" t="s">
        <v>7</v>
      </c>
      <c r="B65" s="325" t="s">
        <v>269</v>
      </c>
      <c r="C65" s="343">
        <v>32705</v>
      </c>
      <c r="D65" s="345">
        <f t="shared" si="2"/>
        <v>9957</v>
      </c>
      <c r="E65" s="345">
        <v>2904</v>
      </c>
      <c r="F65" s="344">
        <v>2197</v>
      </c>
      <c r="G65" s="346">
        <v>496</v>
      </c>
      <c r="H65" s="345">
        <v>171</v>
      </c>
      <c r="I65" s="345">
        <v>173</v>
      </c>
      <c r="J65" s="344">
        <v>17</v>
      </c>
      <c r="K65" s="346">
        <v>635</v>
      </c>
      <c r="L65" s="345">
        <v>780</v>
      </c>
      <c r="M65" s="345">
        <v>169</v>
      </c>
      <c r="N65" s="344">
        <v>1287</v>
      </c>
      <c r="O65" s="346">
        <v>20</v>
      </c>
      <c r="P65" s="345">
        <v>91</v>
      </c>
      <c r="Q65" s="345">
        <v>66</v>
      </c>
      <c r="R65" s="344">
        <v>259</v>
      </c>
      <c r="S65" s="346">
        <v>8441</v>
      </c>
      <c r="T65" s="345">
        <v>118</v>
      </c>
      <c r="U65" s="345">
        <v>256</v>
      </c>
      <c r="V65" s="344">
        <v>51</v>
      </c>
      <c r="W65" s="346">
        <v>1686</v>
      </c>
      <c r="X65" s="345">
        <v>190</v>
      </c>
      <c r="Y65" s="345">
        <v>34</v>
      </c>
      <c r="Z65" s="344">
        <v>28</v>
      </c>
      <c r="AA65" s="346">
        <v>76</v>
      </c>
      <c r="AB65" s="345">
        <v>132</v>
      </c>
      <c r="AC65" s="345">
        <v>13</v>
      </c>
      <c r="AD65" s="344">
        <v>42</v>
      </c>
      <c r="AE65" s="346">
        <v>835</v>
      </c>
      <c r="AF65" s="345">
        <v>597</v>
      </c>
      <c r="AG65" s="345">
        <v>8</v>
      </c>
      <c r="AH65" s="344">
        <v>104</v>
      </c>
      <c r="AI65" s="346">
        <v>116</v>
      </c>
      <c r="AJ65" s="345">
        <v>624</v>
      </c>
      <c r="AK65" s="345">
        <v>10</v>
      </c>
      <c r="AL65" s="344">
        <v>44</v>
      </c>
      <c r="AM65" s="346">
        <v>4</v>
      </c>
      <c r="AN65" s="345">
        <v>45</v>
      </c>
      <c r="AO65" s="345">
        <v>0</v>
      </c>
      <c r="AP65" s="344">
        <v>7</v>
      </c>
      <c r="AQ65" s="346">
        <v>19</v>
      </c>
      <c r="AR65" s="347">
        <v>3</v>
      </c>
    </row>
    <row r="66" spans="1:44" x14ac:dyDescent="0.2">
      <c r="A66" s="341" t="s">
        <v>8</v>
      </c>
      <c r="B66" s="325" t="s">
        <v>270</v>
      </c>
      <c r="C66" s="343">
        <v>30021</v>
      </c>
      <c r="D66" s="345">
        <f t="shared" si="2"/>
        <v>5521</v>
      </c>
      <c r="E66" s="345">
        <v>1688</v>
      </c>
      <c r="F66" s="344">
        <v>5051</v>
      </c>
      <c r="G66" s="346">
        <v>4993</v>
      </c>
      <c r="H66" s="345">
        <v>574</v>
      </c>
      <c r="I66" s="345">
        <v>626</v>
      </c>
      <c r="J66" s="344">
        <v>12</v>
      </c>
      <c r="K66" s="346">
        <v>1314</v>
      </c>
      <c r="L66" s="345">
        <v>38</v>
      </c>
      <c r="M66" s="345">
        <v>187</v>
      </c>
      <c r="N66" s="344">
        <v>1544</v>
      </c>
      <c r="O66" s="346">
        <v>111</v>
      </c>
      <c r="P66" s="345">
        <v>243</v>
      </c>
      <c r="Q66" s="345">
        <v>114</v>
      </c>
      <c r="R66" s="344">
        <v>1045</v>
      </c>
      <c r="S66" s="346">
        <v>215</v>
      </c>
      <c r="T66" s="345">
        <v>690</v>
      </c>
      <c r="U66" s="345">
        <v>245</v>
      </c>
      <c r="V66" s="344">
        <v>220</v>
      </c>
      <c r="W66" s="346">
        <v>890</v>
      </c>
      <c r="X66" s="345">
        <v>155</v>
      </c>
      <c r="Y66" s="345">
        <v>249</v>
      </c>
      <c r="Z66" s="344">
        <v>208</v>
      </c>
      <c r="AA66" s="346">
        <v>222</v>
      </c>
      <c r="AB66" s="345">
        <v>221</v>
      </c>
      <c r="AC66" s="345">
        <v>91</v>
      </c>
      <c r="AD66" s="344">
        <v>55</v>
      </c>
      <c r="AE66" s="346">
        <v>620</v>
      </c>
      <c r="AF66" s="345">
        <v>212</v>
      </c>
      <c r="AG66" s="345">
        <v>0</v>
      </c>
      <c r="AH66" s="344">
        <v>157</v>
      </c>
      <c r="AI66" s="346">
        <v>905</v>
      </c>
      <c r="AJ66" s="345">
        <v>1298</v>
      </c>
      <c r="AK66" s="345">
        <v>46</v>
      </c>
      <c r="AL66" s="344">
        <v>133</v>
      </c>
      <c r="AM66" s="346">
        <v>5</v>
      </c>
      <c r="AN66" s="345">
        <v>15</v>
      </c>
      <c r="AO66" s="345">
        <v>23</v>
      </c>
      <c r="AP66" s="344">
        <v>7</v>
      </c>
      <c r="AQ66" s="346">
        <v>21</v>
      </c>
      <c r="AR66" s="347">
        <v>57</v>
      </c>
    </row>
    <row r="67" spans="1:44" x14ac:dyDescent="0.2">
      <c r="A67" s="341" t="s">
        <v>9</v>
      </c>
      <c r="B67" s="325" t="s">
        <v>271</v>
      </c>
      <c r="C67" s="343">
        <v>10683</v>
      </c>
      <c r="D67" s="345">
        <f t="shared" si="2"/>
        <v>2738</v>
      </c>
      <c r="E67" s="345">
        <v>2533</v>
      </c>
      <c r="F67" s="344">
        <v>569</v>
      </c>
      <c r="G67" s="346">
        <v>736</v>
      </c>
      <c r="H67" s="345">
        <v>666</v>
      </c>
      <c r="I67" s="345">
        <v>0</v>
      </c>
      <c r="J67" s="344">
        <v>52</v>
      </c>
      <c r="K67" s="346">
        <v>216</v>
      </c>
      <c r="L67" s="345">
        <v>25</v>
      </c>
      <c r="M67" s="345">
        <v>190</v>
      </c>
      <c r="N67" s="344">
        <v>270</v>
      </c>
      <c r="O67" s="346">
        <v>0</v>
      </c>
      <c r="P67" s="345">
        <v>11</v>
      </c>
      <c r="Q67" s="345">
        <v>636</v>
      </c>
      <c r="R67" s="344">
        <v>132</v>
      </c>
      <c r="S67" s="346">
        <v>47</v>
      </c>
      <c r="T67" s="345">
        <v>68</v>
      </c>
      <c r="U67" s="345">
        <v>0</v>
      </c>
      <c r="V67" s="344">
        <v>45</v>
      </c>
      <c r="W67" s="346">
        <v>152</v>
      </c>
      <c r="X67" s="345">
        <v>112</v>
      </c>
      <c r="Y67" s="345">
        <v>7</v>
      </c>
      <c r="Z67" s="344">
        <v>8</v>
      </c>
      <c r="AA67" s="346">
        <v>63</v>
      </c>
      <c r="AB67" s="345">
        <v>0</v>
      </c>
      <c r="AC67" s="345">
        <v>7</v>
      </c>
      <c r="AD67" s="344">
        <v>68</v>
      </c>
      <c r="AE67" s="346">
        <v>4</v>
      </c>
      <c r="AF67" s="345">
        <v>115</v>
      </c>
      <c r="AG67" s="345">
        <v>2</v>
      </c>
      <c r="AH67" s="344">
        <v>235</v>
      </c>
      <c r="AI67" s="346">
        <v>8</v>
      </c>
      <c r="AJ67" s="345">
        <v>73</v>
      </c>
      <c r="AK67" s="345">
        <v>207</v>
      </c>
      <c r="AL67" s="344">
        <v>548</v>
      </c>
      <c r="AM67" s="346">
        <v>0</v>
      </c>
      <c r="AN67" s="345">
        <v>0</v>
      </c>
      <c r="AO67" s="345">
        <v>9</v>
      </c>
      <c r="AP67" s="344">
        <v>104</v>
      </c>
      <c r="AQ67" s="346">
        <v>27</v>
      </c>
      <c r="AR67" s="347">
        <v>0</v>
      </c>
    </row>
    <row r="68" spans="1:44" x14ac:dyDescent="0.2">
      <c r="A68" s="341" t="s">
        <v>10</v>
      </c>
      <c r="B68" s="325" t="s">
        <v>281</v>
      </c>
      <c r="C68" s="343">
        <v>10590</v>
      </c>
      <c r="D68" s="345">
        <f t="shared" si="2"/>
        <v>960</v>
      </c>
      <c r="E68" s="345">
        <v>1440</v>
      </c>
      <c r="F68" s="344">
        <v>1410</v>
      </c>
      <c r="G68" s="346">
        <v>489</v>
      </c>
      <c r="H68" s="345">
        <v>139</v>
      </c>
      <c r="I68" s="345">
        <v>12</v>
      </c>
      <c r="J68" s="344">
        <v>7</v>
      </c>
      <c r="K68" s="346">
        <v>1220</v>
      </c>
      <c r="L68" s="345">
        <v>46</v>
      </c>
      <c r="M68" s="345">
        <v>260</v>
      </c>
      <c r="N68" s="344">
        <v>137</v>
      </c>
      <c r="O68" s="346">
        <v>193</v>
      </c>
      <c r="P68" s="345">
        <v>80</v>
      </c>
      <c r="Q68" s="345">
        <v>100</v>
      </c>
      <c r="R68" s="344">
        <v>51</v>
      </c>
      <c r="S68" s="346">
        <v>7</v>
      </c>
      <c r="T68" s="345">
        <v>60</v>
      </c>
      <c r="U68" s="345">
        <v>138</v>
      </c>
      <c r="V68" s="344">
        <v>131</v>
      </c>
      <c r="W68" s="346">
        <v>80</v>
      </c>
      <c r="X68" s="345">
        <v>155</v>
      </c>
      <c r="Y68" s="345">
        <v>24</v>
      </c>
      <c r="Z68" s="344">
        <v>359</v>
      </c>
      <c r="AA68" s="346">
        <v>7</v>
      </c>
      <c r="AB68" s="345">
        <v>100</v>
      </c>
      <c r="AC68" s="345">
        <v>0</v>
      </c>
      <c r="AD68" s="344">
        <v>8</v>
      </c>
      <c r="AE68" s="346">
        <v>424</v>
      </c>
      <c r="AF68" s="345">
        <v>244</v>
      </c>
      <c r="AG68" s="345">
        <v>311</v>
      </c>
      <c r="AH68" s="344">
        <v>160</v>
      </c>
      <c r="AI68" s="346">
        <v>0</v>
      </c>
      <c r="AJ68" s="345">
        <v>1</v>
      </c>
      <c r="AK68" s="345">
        <v>6</v>
      </c>
      <c r="AL68" s="344">
        <v>1</v>
      </c>
      <c r="AM68" s="346">
        <v>0</v>
      </c>
      <c r="AN68" s="345">
        <v>1561</v>
      </c>
      <c r="AO68" s="345">
        <v>17</v>
      </c>
      <c r="AP68" s="344">
        <v>156</v>
      </c>
      <c r="AQ68" s="346">
        <v>96</v>
      </c>
      <c r="AR68" s="347">
        <v>0</v>
      </c>
    </row>
    <row r="69" spans="1:44" x14ac:dyDescent="0.2">
      <c r="A69" s="341" t="s">
        <v>11</v>
      </c>
      <c r="B69" s="325" t="s">
        <v>35</v>
      </c>
      <c r="C69" s="343">
        <v>41425</v>
      </c>
      <c r="D69" s="345">
        <f t="shared" si="2"/>
        <v>7463</v>
      </c>
      <c r="E69" s="345">
        <v>11420</v>
      </c>
      <c r="F69" s="344">
        <v>3323</v>
      </c>
      <c r="G69" s="346">
        <v>1442</v>
      </c>
      <c r="H69" s="345">
        <v>580</v>
      </c>
      <c r="I69" s="345">
        <v>1443</v>
      </c>
      <c r="J69" s="344">
        <v>31</v>
      </c>
      <c r="K69" s="346">
        <v>1061</v>
      </c>
      <c r="L69" s="345">
        <v>51</v>
      </c>
      <c r="M69" s="345">
        <v>256</v>
      </c>
      <c r="N69" s="344">
        <v>1236</v>
      </c>
      <c r="O69" s="346">
        <v>792</v>
      </c>
      <c r="P69" s="345">
        <v>100</v>
      </c>
      <c r="Q69" s="345">
        <v>323</v>
      </c>
      <c r="R69" s="344">
        <v>135</v>
      </c>
      <c r="S69" s="346">
        <v>607</v>
      </c>
      <c r="T69" s="345">
        <v>308</v>
      </c>
      <c r="U69" s="345">
        <v>93</v>
      </c>
      <c r="V69" s="344">
        <v>1625</v>
      </c>
      <c r="W69" s="346">
        <v>1572</v>
      </c>
      <c r="X69" s="345">
        <v>260</v>
      </c>
      <c r="Y69" s="345">
        <v>339</v>
      </c>
      <c r="Z69" s="344">
        <v>1491</v>
      </c>
      <c r="AA69" s="346">
        <v>876</v>
      </c>
      <c r="AB69" s="345">
        <v>12</v>
      </c>
      <c r="AC69" s="345">
        <v>380</v>
      </c>
      <c r="AD69" s="344">
        <v>605</v>
      </c>
      <c r="AE69" s="346">
        <v>470</v>
      </c>
      <c r="AF69" s="345">
        <v>858</v>
      </c>
      <c r="AG69" s="345">
        <v>2</v>
      </c>
      <c r="AH69" s="344">
        <v>121</v>
      </c>
      <c r="AI69" s="346">
        <v>138</v>
      </c>
      <c r="AJ69" s="345">
        <v>101</v>
      </c>
      <c r="AK69" s="345">
        <v>119</v>
      </c>
      <c r="AL69" s="344">
        <v>1010</v>
      </c>
      <c r="AM69" s="346">
        <v>22</v>
      </c>
      <c r="AN69" s="345">
        <v>146</v>
      </c>
      <c r="AO69" s="345">
        <v>398</v>
      </c>
      <c r="AP69" s="344">
        <v>192</v>
      </c>
      <c r="AQ69" s="346">
        <v>0</v>
      </c>
      <c r="AR69" s="347">
        <v>24</v>
      </c>
    </row>
    <row r="70" spans="1:44" x14ac:dyDescent="0.2">
      <c r="A70" s="341" t="s">
        <v>12</v>
      </c>
      <c r="B70" s="325" t="s">
        <v>366</v>
      </c>
      <c r="C70" s="343">
        <v>15837</v>
      </c>
      <c r="D70" s="345">
        <f t="shared" si="2"/>
        <v>3725</v>
      </c>
      <c r="E70" s="345">
        <v>547</v>
      </c>
      <c r="F70" s="344">
        <v>4055</v>
      </c>
      <c r="G70" s="346">
        <v>602</v>
      </c>
      <c r="H70" s="345">
        <v>994</v>
      </c>
      <c r="I70" s="345">
        <v>0</v>
      </c>
      <c r="J70" s="344">
        <v>0</v>
      </c>
      <c r="K70" s="346">
        <v>862</v>
      </c>
      <c r="L70" s="345">
        <v>0</v>
      </c>
      <c r="M70" s="345">
        <v>9</v>
      </c>
      <c r="N70" s="344">
        <v>49</v>
      </c>
      <c r="O70" s="346">
        <v>0</v>
      </c>
      <c r="P70" s="345">
        <v>112</v>
      </c>
      <c r="Q70" s="345">
        <v>173</v>
      </c>
      <c r="R70" s="344">
        <v>511</v>
      </c>
      <c r="S70" s="346">
        <v>0</v>
      </c>
      <c r="T70" s="345">
        <v>34</v>
      </c>
      <c r="U70" s="345">
        <v>5</v>
      </c>
      <c r="V70" s="344">
        <v>2749</v>
      </c>
      <c r="W70" s="346">
        <v>24</v>
      </c>
      <c r="X70" s="345">
        <v>237</v>
      </c>
      <c r="Y70" s="345">
        <v>0</v>
      </c>
      <c r="Z70" s="344">
        <v>13</v>
      </c>
      <c r="AA70" s="346">
        <v>0</v>
      </c>
      <c r="AB70" s="345">
        <v>0</v>
      </c>
      <c r="AC70" s="345">
        <v>101</v>
      </c>
      <c r="AD70" s="344">
        <v>0</v>
      </c>
      <c r="AE70" s="346">
        <v>778</v>
      </c>
      <c r="AF70" s="345">
        <v>7</v>
      </c>
      <c r="AG70" s="345">
        <v>18</v>
      </c>
      <c r="AH70" s="344">
        <v>0</v>
      </c>
      <c r="AI70" s="346">
        <v>95</v>
      </c>
      <c r="AJ70" s="345">
        <v>0</v>
      </c>
      <c r="AK70" s="345">
        <v>3</v>
      </c>
      <c r="AL70" s="344">
        <v>125</v>
      </c>
      <c r="AM70" s="346">
        <v>0</v>
      </c>
      <c r="AN70" s="345">
        <v>0</v>
      </c>
      <c r="AO70" s="345">
        <v>0</v>
      </c>
      <c r="AP70" s="344">
        <v>0</v>
      </c>
      <c r="AQ70" s="346">
        <v>9</v>
      </c>
      <c r="AR70" s="347">
        <v>0</v>
      </c>
    </row>
    <row r="71" spans="1:44" x14ac:dyDescent="0.2">
      <c r="A71" s="341" t="s">
        <v>13</v>
      </c>
      <c r="B71" s="325" t="s">
        <v>192</v>
      </c>
      <c r="C71" s="343">
        <v>32143</v>
      </c>
      <c r="D71" s="345">
        <f t="shared" si="2"/>
        <v>10049</v>
      </c>
      <c r="E71" s="345">
        <v>2853</v>
      </c>
      <c r="F71" s="344">
        <v>1803</v>
      </c>
      <c r="G71" s="346">
        <v>6937</v>
      </c>
      <c r="H71" s="345">
        <v>689</v>
      </c>
      <c r="I71" s="345">
        <v>92</v>
      </c>
      <c r="J71" s="344">
        <v>13</v>
      </c>
      <c r="K71" s="346">
        <v>338</v>
      </c>
      <c r="L71" s="345">
        <v>907</v>
      </c>
      <c r="M71" s="345">
        <v>274</v>
      </c>
      <c r="N71" s="344">
        <v>416</v>
      </c>
      <c r="O71" s="346">
        <v>64</v>
      </c>
      <c r="P71" s="345">
        <v>161</v>
      </c>
      <c r="Q71" s="345">
        <v>185</v>
      </c>
      <c r="R71" s="344">
        <v>541</v>
      </c>
      <c r="S71" s="346">
        <v>448</v>
      </c>
      <c r="T71" s="345">
        <v>376</v>
      </c>
      <c r="U71" s="345">
        <v>729</v>
      </c>
      <c r="V71" s="344">
        <v>703</v>
      </c>
      <c r="W71" s="346">
        <v>538</v>
      </c>
      <c r="X71" s="345">
        <v>244</v>
      </c>
      <c r="Y71" s="345">
        <v>80</v>
      </c>
      <c r="Z71" s="344">
        <v>684</v>
      </c>
      <c r="AA71" s="346">
        <v>107</v>
      </c>
      <c r="AB71" s="345">
        <v>68</v>
      </c>
      <c r="AC71" s="345">
        <v>185</v>
      </c>
      <c r="AD71" s="344">
        <v>175</v>
      </c>
      <c r="AE71" s="346">
        <v>207</v>
      </c>
      <c r="AF71" s="345">
        <v>317</v>
      </c>
      <c r="AG71" s="345">
        <v>0</v>
      </c>
      <c r="AH71" s="344">
        <v>286</v>
      </c>
      <c r="AI71" s="346">
        <v>515</v>
      </c>
      <c r="AJ71" s="345">
        <v>147</v>
      </c>
      <c r="AK71" s="345">
        <v>21</v>
      </c>
      <c r="AL71" s="344">
        <v>682</v>
      </c>
      <c r="AM71" s="346">
        <v>59</v>
      </c>
      <c r="AN71" s="345">
        <v>18</v>
      </c>
      <c r="AO71" s="345">
        <v>0</v>
      </c>
      <c r="AP71" s="344">
        <v>74</v>
      </c>
      <c r="AQ71" s="346">
        <v>130</v>
      </c>
      <c r="AR71" s="347">
        <v>28</v>
      </c>
    </row>
    <row r="72" spans="1:44" x14ac:dyDescent="0.2">
      <c r="A72" s="341" t="s">
        <v>14</v>
      </c>
      <c r="B72" s="325" t="s">
        <v>50</v>
      </c>
      <c r="C72" s="343">
        <v>25566</v>
      </c>
      <c r="D72" s="345">
        <f t="shared" si="2"/>
        <v>6274</v>
      </c>
      <c r="E72" s="345">
        <v>3478</v>
      </c>
      <c r="F72" s="344">
        <v>1048</v>
      </c>
      <c r="G72" s="346">
        <v>482</v>
      </c>
      <c r="H72" s="345">
        <v>582</v>
      </c>
      <c r="I72" s="345">
        <v>152</v>
      </c>
      <c r="J72" s="344">
        <v>114</v>
      </c>
      <c r="K72" s="346">
        <v>440</v>
      </c>
      <c r="L72" s="345">
        <v>12</v>
      </c>
      <c r="M72" s="345">
        <v>2094</v>
      </c>
      <c r="N72" s="344">
        <v>377</v>
      </c>
      <c r="O72" s="346">
        <v>120</v>
      </c>
      <c r="P72" s="345">
        <v>597</v>
      </c>
      <c r="Q72" s="345">
        <v>88</v>
      </c>
      <c r="R72" s="344">
        <v>457</v>
      </c>
      <c r="S72" s="346">
        <v>244</v>
      </c>
      <c r="T72" s="345">
        <v>102</v>
      </c>
      <c r="U72" s="345">
        <v>245</v>
      </c>
      <c r="V72" s="344">
        <v>283</v>
      </c>
      <c r="W72" s="346">
        <v>366</v>
      </c>
      <c r="X72" s="345">
        <v>336</v>
      </c>
      <c r="Y72" s="345">
        <v>277</v>
      </c>
      <c r="Z72" s="344">
        <v>876</v>
      </c>
      <c r="AA72" s="346">
        <v>106</v>
      </c>
      <c r="AB72" s="345">
        <v>135</v>
      </c>
      <c r="AC72" s="345">
        <v>585</v>
      </c>
      <c r="AD72" s="344">
        <v>265</v>
      </c>
      <c r="AE72" s="346">
        <v>1956</v>
      </c>
      <c r="AF72" s="345">
        <v>2323</v>
      </c>
      <c r="AG72" s="345">
        <v>16</v>
      </c>
      <c r="AH72" s="344">
        <v>48</v>
      </c>
      <c r="AI72" s="346">
        <v>215</v>
      </c>
      <c r="AJ72" s="345">
        <v>13</v>
      </c>
      <c r="AK72" s="345">
        <v>88</v>
      </c>
      <c r="AL72" s="344">
        <v>517</v>
      </c>
      <c r="AM72" s="346">
        <v>43</v>
      </c>
      <c r="AN72" s="345">
        <v>106</v>
      </c>
      <c r="AO72" s="345">
        <v>58</v>
      </c>
      <c r="AP72" s="344">
        <v>19</v>
      </c>
      <c r="AQ72" s="346">
        <v>17</v>
      </c>
      <c r="AR72" s="347">
        <v>12</v>
      </c>
    </row>
    <row r="73" spans="1:44" x14ac:dyDescent="0.2">
      <c r="A73" s="341" t="s">
        <v>15</v>
      </c>
      <c r="B73" s="325" t="s">
        <v>36</v>
      </c>
      <c r="C73" s="343">
        <v>116652</v>
      </c>
      <c r="D73" s="345">
        <f t="shared" si="2"/>
        <v>30572</v>
      </c>
      <c r="E73" s="345">
        <v>19186</v>
      </c>
      <c r="F73" s="344">
        <v>12619</v>
      </c>
      <c r="G73" s="346">
        <v>3885</v>
      </c>
      <c r="H73" s="345">
        <v>6121</v>
      </c>
      <c r="I73" s="345">
        <v>1183</v>
      </c>
      <c r="J73" s="344">
        <v>674</v>
      </c>
      <c r="K73" s="346">
        <v>3561</v>
      </c>
      <c r="L73" s="345">
        <v>935</v>
      </c>
      <c r="M73" s="345">
        <v>2961</v>
      </c>
      <c r="N73" s="344">
        <v>6712</v>
      </c>
      <c r="O73" s="346">
        <v>859</v>
      </c>
      <c r="P73" s="345">
        <v>737</v>
      </c>
      <c r="Q73" s="345">
        <v>2498</v>
      </c>
      <c r="R73" s="344">
        <v>1594</v>
      </c>
      <c r="S73" s="346">
        <v>3227</v>
      </c>
      <c r="T73" s="345">
        <v>1863</v>
      </c>
      <c r="U73" s="345">
        <v>688</v>
      </c>
      <c r="V73" s="344">
        <v>1113</v>
      </c>
      <c r="W73" s="346">
        <v>781</v>
      </c>
      <c r="X73" s="345">
        <v>578</v>
      </c>
      <c r="Y73" s="345">
        <v>735</v>
      </c>
      <c r="Z73" s="344">
        <v>1438</v>
      </c>
      <c r="AA73" s="346">
        <v>1356</v>
      </c>
      <c r="AB73" s="345">
        <v>880</v>
      </c>
      <c r="AC73" s="345">
        <v>981</v>
      </c>
      <c r="AD73" s="344">
        <v>1027</v>
      </c>
      <c r="AE73" s="346">
        <v>827</v>
      </c>
      <c r="AF73" s="345">
        <v>1521</v>
      </c>
      <c r="AG73" s="345">
        <v>321</v>
      </c>
      <c r="AH73" s="344">
        <v>288</v>
      </c>
      <c r="AI73" s="346">
        <v>687</v>
      </c>
      <c r="AJ73" s="345">
        <v>558</v>
      </c>
      <c r="AK73" s="345">
        <v>185</v>
      </c>
      <c r="AL73" s="344">
        <v>337</v>
      </c>
      <c r="AM73" s="346">
        <v>220</v>
      </c>
      <c r="AN73" s="345">
        <v>749</v>
      </c>
      <c r="AO73" s="345">
        <v>207</v>
      </c>
      <c r="AP73" s="344">
        <v>616</v>
      </c>
      <c r="AQ73" s="346">
        <v>619</v>
      </c>
      <c r="AR73" s="347">
        <v>753</v>
      </c>
    </row>
    <row r="74" spans="1:44" x14ac:dyDescent="0.2">
      <c r="A74" s="341" t="s">
        <v>16</v>
      </c>
      <c r="B74" s="325" t="s">
        <v>193</v>
      </c>
      <c r="C74" s="343">
        <v>6284</v>
      </c>
      <c r="D74" s="345">
        <f t="shared" si="2"/>
        <v>1812</v>
      </c>
      <c r="E74" s="345">
        <v>1730</v>
      </c>
      <c r="F74" s="344">
        <v>668</v>
      </c>
      <c r="G74" s="346">
        <v>155</v>
      </c>
      <c r="H74" s="345">
        <v>23</v>
      </c>
      <c r="I74" s="345">
        <v>171</v>
      </c>
      <c r="J74" s="344">
        <v>7</v>
      </c>
      <c r="K74" s="346">
        <v>0</v>
      </c>
      <c r="L74" s="345">
        <v>366</v>
      </c>
      <c r="M74" s="345">
        <v>167</v>
      </c>
      <c r="N74" s="344">
        <v>164</v>
      </c>
      <c r="O74" s="346">
        <v>218</v>
      </c>
      <c r="P74" s="345">
        <v>2</v>
      </c>
      <c r="Q74" s="345">
        <v>26</v>
      </c>
      <c r="R74" s="344">
        <v>6</v>
      </c>
      <c r="S74" s="346">
        <v>137</v>
      </c>
      <c r="T74" s="345">
        <v>0</v>
      </c>
      <c r="U74" s="345">
        <v>0</v>
      </c>
      <c r="V74" s="344">
        <v>191</v>
      </c>
      <c r="W74" s="346">
        <v>0</v>
      </c>
      <c r="X74" s="345">
        <v>14</v>
      </c>
      <c r="Y74" s="345">
        <v>3</v>
      </c>
      <c r="Z74" s="344">
        <v>20</v>
      </c>
      <c r="AA74" s="346">
        <v>1</v>
      </c>
      <c r="AB74" s="345">
        <v>195</v>
      </c>
      <c r="AC74" s="345">
        <v>4</v>
      </c>
      <c r="AD74" s="344">
        <v>15</v>
      </c>
      <c r="AE74" s="346">
        <v>125</v>
      </c>
      <c r="AF74" s="345">
        <v>3</v>
      </c>
      <c r="AG74" s="345">
        <v>11</v>
      </c>
      <c r="AH74" s="344">
        <v>0</v>
      </c>
      <c r="AI74" s="346">
        <v>0</v>
      </c>
      <c r="AJ74" s="345">
        <v>0</v>
      </c>
      <c r="AK74" s="345">
        <v>0</v>
      </c>
      <c r="AL74" s="344">
        <v>11</v>
      </c>
      <c r="AM74" s="346">
        <v>29</v>
      </c>
      <c r="AN74" s="345">
        <v>0</v>
      </c>
      <c r="AO74" s="345">
        <v>0</v>
      </c>
      <c r="AP74" s="344">
        <v>0</v>
      </c>
      <c r="AQ74" s="346">
        <v>10</v>
      </c>
      <c r="AR74" s="347">
        <v>0</v>
      </c>
    </row>
    <row r="75" spans="1:44" x14ac:dyDescent="0.2">
      <c r="A75" s="341" t="s">
        <v>17</v>
      </c>
      <c r="B75" s="325" t="s">
        <v>273</v>
      </c>
      <c r="C75" s="343">
        <v>5038</v>
      </c>
      <c r="D75" s="345">
        <f t="shared" si="2"/>
        <v>1764</v>
      </c>
      <c r="E75" s="345">
        <v>566</v>
      </c>
      <c r="F75" s="344">
        <v>576</v>
      </c>
      <c r="G75" s="346">
        <v>191</v>
      </c>
      <c r="H75" s="345">
        <v>396</v>
      </c>
      <c r="I75" s="345">
        <v>17</v>
      </c>
      <c r="J75" s="344">
        <v>97</v>
      </c>
      <c r="K75" s="346">
        <v>66</v>
      </c>
      <c r="L75" s="345">
        <v>57</v>
      </c>
      <c r="M75" s="345">
        <v>54</v>
      </c>
      <c r="N75" s="344">
        <v>197</v>
      </c>
      <c r="O75" s="346">
        <v>82</v>
      </c>
      <c r="P75" s="345">
        <v>9</v>
      </c>
      <c r="Q75" s="345">
        <v>108</v>
      </c>
      <c r="R75" s="344">
        <v>17</v>
      </c>
      <c r="S75" s="346">
        <v>179</v>
      </c>
      <c r="T75" s="345">
        <v>87</v>
      </c>
      <c r="U75" s="345">
        <v>69</v>
      </c>
      <c r="V75" s="344">
        <v>68</v>
      </c>
      <c r="W75" s="346">
        <v>11</v>
      </c>
      <c r="X75" s="345">
        <v>40</v>
      </c>
      <c r="Y75" s="345">
        <v>4</v>
      </c>
      <c r="Z75" s="344">
        <v>32</v>
      </c>
      <c r="AA75" s="346">
        <v>50</v>
      </c>
      <c r="AB75" s="345">
        <v>13</v>
      </c>
      <c r="AC75" s="345">
        <v>35</v>
      </c>
      <c r="AD75" s="344">
        <v>50</v>
      </c>
      <c r="AE75" s="346">
        <v>16</v>
      </c>
      <c r="AF75" s="345">
        <v>20</v>
      </c>
      <c r="AG75" s="345">
        <v>8</v>
      </c>
      <c r="AH75" s="344">
        <v>21</v>
      </c>
      <c r="AI75" s="346">
        <v>5</v>
      </c>
      <c r="AJ75" s="345">
        <v>17</v>
      </c>
      <c r="AK75" s="345">
        <v>7</v>
      </c>
      <c r="AL75" s="344">
        <v>9</v>
      </c>
      <c r="AM75" s="346">
        <v>12</v>
      </c>
      <c r="AN75" s="345">
        <v>6</v>
      </c>
      <c r="AO75" s="345">
        <v>59</v>
      </c>
      <c r="AP75" s="344">
        <v>12</v>
      </c>
      <c r="AQ75" s="346">
        <v>11</v>
      </c>
      <c r="AR75" s="347">
        <v>0</v>
      </c>
    </row>
    <row r="76" spans="1:44" x14ac:dyDescent="0.2">
      <c r="A76" s="341" t="s">
        <v>18</v>
      </c>
      <c r="B76" s="325" t="s">
        <v>282</v>
      </c>
      <c r="C76" s="343">
        <v>11062</v>
      </c>
      <c r="D76" s="345">
        <f t="shared" si="2"/>
        <v>3158</v>
      </c>
      <c r="E76" s="345">
        <v>1899</v>
      </c>
      <c r="F76" s="344">
        <v>1210</v>
      </c>
      <c r="G76" s="346">
        <v>413</v>
      </c>
      <c r="H76" s="345">
        <v>644</v>
      </c>
      <c r="I76" s="345">
        <v>141</v>
      </c>
      <c r="J76" s="344">
        <v>100</v>
      </c>
      <c r="K76" s="346">
        <v>192</v>
      </c>
      <c r="L76" s="345">
        <v>286</v>
      </c>
      <c r="M76" s="345">
        <v>185</v>
      </c>
      <c r="N76" s="344">
        <v>345</v>
      </c>
      <c r="O76" s="346">
        <v>238</v>
      </c>
      <c r="P76" s="345">
        <v>60</v>
      </c>
      <c r="Q76" s="345">
        <v>217</v>
      </c>
      <c r="R76" s="344">
        <v>95</v>
      </c>
      <c r="S76" s="346">
        <v>347</v>
      </c>
      <c r="T76" s="345">
        <v>157</v>
      </c>
      <c r="U76" s="345">
        <v>70</v>
      </c>
      <c r="V76" s="344">
        <v>203</v>
      </c>
      <c r="W76" s="346">
        <v>27</v>
      </c>
      <c r="X76" s="345">
        <v>69</v>
      </c>
      <c r="Y76" s="345">
        <v>41</v>
      </c>
      <c r="Z76" s="344">
        <v>93</v>
      </c>
      <c r="AA76" s="346">
        <v>88</v>
      </c>
      <c r="AB76" s="345">
        <v>78</v>
      </c>
      <c r="AC76" s="345">
        <v>59</v>
      </c>
      <c r="AD76" s="344">
        <v>45</v>
      </c>
      <c r="AE76" s="346">
        <v>97</v>
      </c>
      <c r="AF76" s="345">
        <v>122</v>
      </c>
      <c r="AG76" s="345">
        <v>40</v>
      </c>
      <c r="AH76" s="344">
        <v>0</v>
      </c>
      <c r="AI76" s="346">
        <v>27</v>
      </c>
      <c r="AJ76" s="345">
        <v>25</v>
      </c>
      <c r="AK76" s="345">
        <v>25</v>
      </c>
      <c r="AL76" s="344">
        <v>32</v>
      </c>
      <c r="AM76" s="346">
        <v>31</v>
      </c>
      <c r="AN76" s="345">
        <v>32</v>
      </c>
      <c r="AO76" s="345">
        <v>36</v>
      </c>
      <c r="AP76" s="344">
        <v>37</v>
      </c>
      <c r="AQ76" s="346">
        <v>38</v>
      </c>
      <c r="AR76" s="347">
        <v>60</v>
      </c>
    </row>
    <row r="77" spans="1:44" x14ac:dyDescent="0.2">
      <c r="A77" s="341" t="s">
        <v>19</v>
      </c>
      <c r="B77" s="325" t="s">
        <v>385</v>
      </c>
      <c r="C77" s="343">
        <v>340314</v>
      </c>
      <c r="D77" s="345">
        <f t="shared" si="2"/>
        <v>118742</v>
      </c>
      <c r="E77" s="345">
        <v>40756</v>
      </c>
      <c r="F77" s="344">
        <v>24654</v>
      </c>
      <c r="G77" s="346">
        <v>14407</v>
      </c>
      <c r="H77" s="345">
        <v>25405</v>
      </c>
      <c r="I77" s="345">
        <v>2780</v>
      </c>
      <c r="J77" s="344">
        <v>3880</v>
      </c>
      <c r="K77" s="346">
        <v>10580</v>
      </c>
      <c r="L77" s="345">
        <v>1383</v>
      </c>
      <c r="M77" s="345">
        <v>5924</v>
      </c>
      <c r="N77" s="344">
        <v>15110</v>
      </c>
      <c r="O77" s="346">
        <v>2627</v>
      </c>
      <c r="P77" s="345">
        <v>2599</v>
      </c>
      <c r="Q77" s="345">
        <v>8190</v>
      </c>
      <c r="R77" s="344">
        <v>5986</v>
      </c>
      <c r="S77" s="346">
        <v>4379</v>
      </c>
      <c r="T77" s="345">
        <v>6890</v>
      </c>
      <c r="U77" s="345">
        <v>3017</v>
      </c>
      <c r="V77" s="344">
        <v>5926</v>
      </c>
      <c r="W77" s="346">
        <v>2486</v>
      </c>
      <c r="X77" s="345">
        <v>2337</v>
      </c>
      <c r="Y77" s="345">
        <v>1231</v>
      </c>
      <c r="Z77" s="344">
        <v>3279</v>
      </c>
      <c r="AA77" s="346">
        <v>2862</v>
      </c>
      <c r="AB77" s="345">
        <v>2096</v>
      </c>
      <c r="AC77" s="345">
        <v>2179</v>
      </c>
      <c r="AD77" s="344">
        <v>1874</v>
      </c>
      <c r="AE77" s="346">
        <v>2370</v>
      </c>
      <c r="AF77" s="345">
        <v>4130</v>
      </c>
      <c r="AG77" s="345">
        <v>1603</v>
      </c>
      <c r="AH77" s="344">
        <v>717</v>
      </c>
      <c r="AI77" s="346">
        <v>1855</v>
      </c>
      <c r="AJ77" s="345">
        <v>997</v>
      </c>
      <c r="AK77" s="345">
        <v>350</v>
      </c>
      <c r="AL77" s="344">
        <v>1586</v>
      </c>
      <c r="AM77" s="346">
        <v>434</v>
      </c>
      <c r="AN77" s="345">
        <v>1988</v>
      </c>
      <c r="AO77" s="345">
        <v>626</v>
      </c>
      <c r="AP77" s="344">
        <v>740</v>
      </c>
      <c r="AQ77" s="346">
        <v>674</v>
      </c>
      <c r="AR77" s="347">
        <v>665</v>
      </c>
    </row>
    <row r="78" spans="1:44" x14ac:dyDescent="0.2">
      <c r="A78" s="341" t="s">
        <v>20</v>
      </c>
      <c r="B78" s="325" t="s">
        <v>37</v>
      </c>
      <c r="C78" s="343">
        <v>46842</v>
      </c>
      <c r="D78" s="345">
        <f t="shared" si="2"/>
        <v>17383</v>
      </c>
      <c r="E78" s="345">
        <v>6892</v>
      </c>
      <c r="F78" s="344">
        <v>3398</v>
      </c>
      <c r="G78" s="346">
        <v>2645</v>
      </c>
      <c r="H78" s="345">
        <v>2819</v>
      </c>
      <c r="I78" s="345">
        <v>661</v>
      </c>
      <c r="J78" s="344">
        <v>712</v>
      </c>
      <c r="K78" s="346">
        <v>997</v>
      </c>
      <c r="L78" s="345">
        <v>208</v>
      </c>
      <c r="M78" s="345">
        <v>1131</v>
      </c>
      <c r="N78" s="344">
        <v>1870</v>
      </c>
      <c r="O78" s="346">
        <v>310</v>
      </c>
      <c r="P78" s="345">
        <v>391</v>
      </c>
      <c r="Q78" s="345">
        <v>813</v>
      </c>
      <c r="R78" s="344">
        <v>448</v>
      </c>
      <c r="S78" s="346">
        <v>554</v>
      </c>
      <c r="T78" s="345">
        <v>1001</v>
      </c>
      <c r="U78" s="345">
        <v>284</v>
      </c>
      <c r="V78" s="344">
        <v>689</v>
      </c>
      <c r="W78" s="346">
        <v>271</v>
      </c>
      <c r="X78" s="345">
        <v>232</v>
      </c>
      <c r="Y78" s="345">
        <v>151</v>
      </c>
      <c r="Z78" s="344">
        <v>287</v>
      </c>
      <c r="AA78" s="346">
        <v>326</v>
      </c>
      <c r="AB78" s="345">
        <v>244</v>
      </c>
      <c r="AC78" s="345">
        <v>314</v>
      </c>
      <c r="AD78" s="344">
        <v>295</v>
      </c>
      <c r="AE78" s="346">
        <v>178</v>
      </c>
      <c r="AF78" s="345">
        <v>369</v>
      </c>
      <c r="AG78" s="345">
        <v>69</v>
      </c>
      <c r="AH78" s="344">
        <v>63</v>
      </c>
      <c r="AI78" s="346">
        <v>72</v>
      </c>
      <c r="AJ78" s="345">
        <v>68</v>
      </c>
      <c r="AK78" s="345">
        <v>23</v>
      </c>
      <c r="AL78" s="344">
        <v>186</v>
      </c>
      <c r="AM78" s="346">
        <v>46</v>
      </c>
      <c r="AN78" s="345">
        <v>135</v>
      </c>
      <c r="AO78" s="345">
        <v>48</v>
      </c>
      <c r="AP78" s="344">
        <v>66</v>
      </c>
      <c r="AQ78" s="346">
        <v>98</v>
      </c>
      <c r="AR78" s="347">
        <v>95</v>
      </c>
    </row>
    <row r="79" spans="1:44" x14ac:dyDescent="0.2">
      <c r="A79" s="341" t="s">
        <v>21</v>
      </c>
      <c r="B79" s="325" t="s">
        <v>38</v>
      </c>
      <c r="C79" s="343">
        <v>26548</v>
      </c>
      <c r="D79" s="345">
        <f t="shared" si="2"/>
        <v>11246</v>
      </c>
      <c r="E79" s="345">
        <v>2409</v>
      </c>
      <c r="F79" s="344">
        <v>2829</v>
      </c>
      <c r="G79" s="346">
        <v>1077</v>
      </c>
      <c r="H79" s="345">
        <v>3066</v>
      </c>
      <c r="I79" s="345">
        <v>73</v>
      </c>
      <c r="J79" s="344">
        <v>927</v>
      </c>
      <c r="K79" s="346">
        <v>786</v>
      </c>
      <c r="L79" s="345">
        <v>34</v>
      </c>
      <c r="M79" s="345">
        <v>125</v>
      </c>
      <c r="N79" s="344">
        <v>834</v>
      </c>
      <c r="O79" s="346">
        <v>71</v>
      </c>
      <c r="P79" s="345">
        <v>28</v>
      </c>
      <c r="Q79" s="345">
        <v>1102</v>
      </c>
      <c r="R79" s="344">
        <v>150</v>
      </c>
      <c r="S79" s="346">
        <v>209</v>
      </c>
      <c r="T79" s="345">
        <v>470</v>
      </c>
      <c r="U79" s="345">
        <v>67</v>
      </c>
      <c r="V79" s="344">
        <v>359</v>
      </c>
      <c r="W79" s="346">
        <v>44</v>
      </c>
      <c r="X79" s="345">
        <v>37</v>
      </c>
      <c r="Y79" s="345">
        <v>10</v>
      </c>
      <c r="Z79" s="344">
        <v>60</v>
      </c>
      <c r="AA79" s="346">
        <v>48</v>
      </c>
      <c r="AB79" s="345">
        <v>18</v>
      </c>
      <c r="AC79" s="345">
        <v>44</v>
      </c>
      <c r="AD79" s="344">
        <v>17</v>
      </c>
      <c r="AE79" s="346">
        <v>95</v>
      </c>
      <c r="AF79" s="345">
        <v>63</v>
      </c>
      <c r="AG79" s="345">
        <v>64</v>
      </c>
      <c r="AH79" s="344">
        <v>12</v>
      </c>
      <c r="AI79" s="346">
        <v>33</v>
      </c>
      <c r="AJ79" s="345">
        <v>46</v>
      </c>
      <c r="AK79" s="345">
        <v>1</v>
      </c>
      <c r="AL79" s="344">
        <v>18</v>
      </c>
      <c r="AM79" s="346">
        <v>0</v>
      </c>
      <c r="AN79" s="345">
        <v>52</v>
      </c>
      <c r="AO79" s="345">
        <v>18</v>
      </c>
      <c r="AP79" s="344">
        <v>2</v>
      </c>
      <c r="AQ79" s="346">
        <v>3</v>
      </c>
      <c r="AR79" s="347">
        <v>1</v>
      </c>
    </row>
    <row r="80" spans="1:44" x14ac:dyDescent="0.2">
      <c r="A80" s="341" t="s">
        <v>22</v>
      </c>
      <c r="B80" s="325" t="s">
        <v>536</v>
      </c>
      <c r="C80" s="343">
        <v>136212</v>
      </c>
      <c r="D80" s="345">
        <f t="shared" si="2"/>
        <v>54185</v>
      </c>
      <c r="E80" s="345">
        <v>14874</v>
      </c>
      <c r="F80" s="344">
        <v>13132</v>
      </c>
      <c r="G80" s="346">
        <v>4586</v>
      </c>
      <c r="H80" s="345">
        <v>10185</v>
      </c>
      <c r="I80" s="345">
        <v>632</v>
      </c>
      <c r="J80" s="344">
        <v>707</v>
      </c>
      <c r="K80" s="346">
        <v>4350</v>
      </c>
      <c r="L80" s="345">
        <v>468</v>
      </c>
      <c r="M80" s="345">
        <v>1062</v>
      </c>
      <c r="N80" s="344">
        <v>5172</v>
      </c>
      <c r="O80" s="346">
        <v>805</v>
      </c>
      <c r="P80" s="345">
        <v>909</v>
      </c>
      <c r="Q80" s="345">
        <v>2132</v>
      </c>
      <c r="R80" s="344">
        <v>1840</v>
      </c>
      <c r="S80" s="346">
        <v>1649</v>
      </c>
      <c r="T80" s="345">
        <v>1720</v>
      </c>
      <c r="U80" s="345">
        <v>1276</v>
      </c>
      <c r="V80" s="344">
        <v>1541</v>
      </c>
      <c r="W80" s="346">
        <v>1828</v>
      </c>
      <c r="X80" s="345">
        <v>771</v>
      </c>
      <c r="Y80" s="345">
        <v>529</v>
      </c>
      <c r="Z80" s="344">
        <v>1318</v>
      </c>
      <c r="AA80" s="346">
        <v>774</v>
      </c>
      <c r="AB80" s="345">
        <v>598</v>
      </c>
      <c r="AC80" s="345">
        <v>692</v>
      </c>
      <c r="AD80" s="344">
        <v>484</v>
      </c>
      <c r="AE80" s="346">
        <v>1315</v>
      </c>
      <c r="AF80" s="345">
        <v>1832</v>
      </c>
      <c r="AG80" s="345">
        <v>332</v>
      </c>
      <c r="AH80" s="344">
        <v>254</v>
      </c>
      <c r="AI80" s="346">
        <v>1077</v>
      </c>
      <c r="AJ80" s="345">
        <v>625</v>
      </c>
      <c r="AK80" s="345">
        <v>153</v>
      </c>
      <c r="AL80" s="344">
        <v>905</v>
      </c>
      <c r="AM80" s="346">
        <v>284</v>
      </c>
      <c r="AN80" s="345">
        <v>715</v>
      </c>
      <c r="AO80" s="345">
        <v>141</v>
      </c>
      <c r="AP80" s="344">
        <v>136</v>
      </c>
      <c r="AQ80" s="346">
        <v>109</v>
      </c>
      <c r="AR80" s="347">
        <v>115</v>
      </c>
    </row>
    <row r="81" spans="1:45" x14ac:dyDescent="0.2">
      <c r="A81" s="341" t="s">
        <v>23</v>
      </c>
      <c r="B81" s="325" t="s">
        <v>194</v>
      </c>
      <c r="C81" s="343">
        <v>33345</v>
      </c>
      <c r="D81" s="345">
        <f t="shared" si="2"/>
        <v>17011</v>
      </c>
      <c r="E81" s="345">
        <v>3055</v>
      </c>
      <c r="F81" s="344">
        <v>3823</v>
      </c>
      <c r="G81" s="346">
        <v>1660</v>
      </c>
      <c r="H81" s="345">
        <v>2095</v>
      </c>
      <c r="I81" s="345">
        <v>122</v>
      </c>
      <c r="J81" s="344">
        <v>233</v>
      </c>
      <c r="K81" s="346">
        <v>933</v>
      </c>
      <c r="L81" s="345">
        <v>63</v>
      </c>
      <c r="M81" s="345">
        <v>290</v>
      </c>
      <c r="N81" s="344">
        <v>926</v>
      </c>
      <c r="O81" s="346">
        <v>35</v>
      </c>
      <c r="P81" s="345">
        <v>57</v>
      </c>
      <c r="Q81" s="345">
        <v>491</v>
      </c>
      <c r="R81" s="344">
        <v>59</v>
      </c>
      <c r="S81" s="346">
        <v>695</v>
      </c>
      <c r="T81" s="345">
        <v>160</v>
      </c>
      <c r="U81" s="345">
        <v>38</v>
      </c>
      <c r="V81" s="344">
        <v>929</v>
      </c>
      <c r="W81" s="346">
        <v>26</v>
      </c>
      <c r="X81" s="345">
        <v>57</v>
      </c>
      <c r="Y81" s="345">
        <v>51</v>
      </c>
      <c r="Z81" s="344">
        <v>75</v>
      </c>
      <c r="AA81" s="346">
        <v>40</v>
      </c>
      <c r="AB81" s="345">
        <v>36</v>
      </c>
      <c r="AC81" s="345">
        <v>21</v>
      </c>
      <c r="AD81" s="344">
        <v>15</v>
      </c>
      <c r="AE81" s="346">
        <v>59</v>
      </c>
      <c r="AF81" s="345">
        <v>51</v>
      </c>
      <c r="AG81" s="345">
        <v>28</v>
      </c>
      <c r="AH81" s="344">
        <v>10</v>
      </c>
      <c r="AI81" s="346">
        <v>35</v>
      </c>
      <c r="AJ81" s="345">
        <v>29</v>
      </c>
      <c r="AK81" s="345">
        <v>0</v>
      </c>
      <c r="AL81" s="344">
        <v>17</v>
      </c>
      <c r="AM81" s="346">
        <v>16</v>
      </c>
      <c r="AN81" s="345">
        <v>48</v>
      </c>
      <c r="AO81" s="345">
        <v>0</v>
      </c>
      <c r="AP81" s="344">
        <v>22</v>
      </c>
      <c r="AQ81" s="346">
        <v>12</v>
      </c>
      <c r="AR81" s="347">
        <v>22</v>
      </c>
    </row>
    <row r="82" spans="1:45" x14ac:dyDescent="0.2">
      <c r="A82" s="341" t="s">
        <v>24</v>
      </c>
      <c r="B82" s="325" t="s">
        <v>39</v>
      </c>
      <c r="C82" s="343">
        <v>83827</v>
      </c>
      <c r="D82" s="345">
        <f t="shared" si="2"/>
        <v>27092</v>
      </c>
      <c r="E82" s="345">
        <v>7174</v>
      </c>
      <c r="F82" s="344">
        <v>4731</v>
      </c>
      <c r="G82" s="346">
        <v>4020</v>
      </c>
      <c r="H82" s="345">
        <v>4702</v>
      </c>
      <c r="I82" s="345">
        <v>1144</v>
      </c>
      <c r="J82" s="344">
        <v>1467</v>
      </c>
      <c r="K82" s="346">
        <v>6407</v>
      </c>
      <c r="L82" s="345">
        <v>592</v>
      </c>
      <c r="M82" s="345">
        <v>1844</v>
      </c>
      <c r="N82" s="344">
        <v>3590</v>
      </c>
      <c r="O82" s="346">
        <v>674</v>
      </c>
      <c r="P82" s="345">
        <v>658</v>
      </c>
      <c r="Q82" s="345">
        <v>2209</v>
      </c>
      <c r="R82" s="344">
        <v>966</v>
      </c>
      <c r="S82" s="346">
        <v>1027</v>
      </c>
      <c r="T82" s="345">
        <v>1520</v>
      </c>
      <c r="U82" s="345">
        <v>1086</v>
      </c>
      <c r="V82" s="344">
        <v>1237</v>
      </c>
      <c r="W82" s="346">
        <v>643</v>
      </c>
      <c r="X82" s="345">
        <v>746</v>
      </c>
      <c r="Y82" s="345">
        <v>518</v>
      </c>
      <c r="Z82" s="344">
        <v>1141</v>
      </c>
      <c r="AA82" s="346">
        <v>643</v>
      </c>
      <c r="AB82" s="345">
        <v>656</v>
      </c>
      <c r="AC82" s="345">
        <v>698</v>
      </c>
      <c r="AD82" s="344">
        <v>712</v>
      </c>
      <c r="AE82" s="346">
        <v>1075</v>
      </c>
      <c r="AF82" s="345">
        <v>1151</v>
      </c>
      <c r="AG82" s="345">
        <v>331</v>
      </c>
      <c r="AH82" s="344">
        <v>298</v>
      </c>
      <c r="AI82" s="346">
        <v>289</v>
      </c>
      <c r="AJ82" s="345">
        <v>236</v>
      </c>
      <c r="AK82" s="345">
        <v>131</v>
      </c>
      <c r="AL82" s="344">
        <v>330</v>
      </c>
      <c r="AM82" s="346">
        <v>188</v>
      </c>
      <c r="AN82" s="345">
        <v>265</v>
      </c>
      <c r="AO82" s="345">
        <v>444</v>
      </c>
      <c r="AP82" s="344">
        <v>386</v>
      </c>
      <c r="AQ82" s="346">
        <v>436</v>
      </c>
      <c r="AR82" s="347">
        <v>370</v>
      </c>
    </row>
    <row r="83" spans="1:45" x14ac:dyDescent="0.2">
      <c r="A83" s="341" t="s">
        <v>25</v>
      </c>
      <c r="B83" s="325" t="s">
        <v>40</v>
      </c>
      <c r="C83" s="343">
        <v>84687</v>
      </c>
      <c r="D83" s="345">
        <f t="shared" si="2"/>
        <v>26984</v>
      </c>
      <c r="E83" s="345">
        <v>7939</v>
      </c>
      <c r="F83" s="344">
        <v>4721</v>
      </c>
      <c r="G83" s="346">
        <v>3322</v>
      </c>
      <c r="H83" s="345">
        <v>9802</v>
      </c>
      <c r="I83" s="345">
        <v>683</v>
      </c>
      <c r="J83" s="344">
        <v>1713</v>
      </c>
      <c r="K83" s="346">
        <v>2416</v>
      </c>
      <c r="L83" s="345">
        <v>506</v>
      </c>
      <c r="M83" s="345">
        <v>1391</v>
      </c>
      <c r="N83" s="344">
        <v>3096</v>
      </c>
      <c r="O83" s="346">
        <v>764</v>
      </c>
      <c r="P83" s="345">
        <v>602</v>
      </c>
      <c r="Q83" s="345">
        <v>2810</v>
      </c>
      <c r="R83" s="344">
        <v>1006</v>
      </c>
      <c r="S83" s="346">
        <v>984</v>
      </c>
      <c r="T83" s="345">
        <v>1562</v>
      </c>
      <c r="U83" s="345">
        <v>592</v>
      </c>
      <c r="V83" s="344">
        <v>2234</v>
      </c>
      <c r="W83" s="346">
        <v>682</v>
      </c>
      <c r="X83" s="345">
        <v>744</v>
      </c>
      <c r="Y83" s="345">
        <v>370</v>
      </c>
      <c r="Z83" s="344">
        <v>1172</v>
      </c>
      <c r="AA83" s="346">
        <v>609</v>
      </c>
      <c r="AB83" s="345">
        <v>528</v>
      </c>
      <c r="AC83" s="345">
        <v>626</v>
      </c>
      <c r="AD83" s="344">
        <v>599</v>
      </c>
      <c r="AE83" s="346">
        <v>890</v>
      </c>
      <c r="AF83" s="345">
        <v>1234</v>
      </c>
      <c r="AG83" s="345">
        <v>487</v>
      </c>
      <c r="AH83" s="344">
        <v>395</v>
      </c>
      <c r="AI83" s="346">
        <v>467</v>
      </c>
      <c r="AJ83" s="345">
        <v>490</v>
      </c>
      <c r="AK83" s="345">
        <v>170</v>
      </c>
      <c r="AL83" s="344">
        <v>353</v>
      </c>
      <c r="AM83" s="346">
        <v>152</v>
      </c>
      <c r="AN83" s="345">
        <v>321</v>
      </c>
      <c r="AO83" s="345">
        <v>390</v>
      </c>
      <c r="AP83" s="344">
        <v>258</v>
      </c>
      <c r="AQ83" s="346">
        <v>383</v>
      </c>
      <c r="AR83" s="347">
        <v>240</v>
      </c>
    </row>
    <row r="84" spans="1:45" x14ac:dyDescent="0.2">
      <c r="A84" s="341" t="s">
        <v>26</v>
      </c>
      <c r="B84" s="325" t="s">
        <v>482</v>
      </c>
      <c r="C84" s="343">
        <v>281131</v>
      </c>
      <c r="D84" s="345">
        <f t="shared" si="2"/>
        <v>83885</v>
      </c>
      <c r="E84" s="345">
        <v>28334</v>
      </c>
      <c r="F84" s="344">
        <v>22023</v>
      </c>
      <c r="G84" s="346">
        <v>14967</v>
      </c>
      <c r="H84" s="345">
        <v>22311</v>
      </c>
      <c r="I84" s="345">
        <v>3211</v>
      </c>
      <c r="J84" s="344">
        <v>3924</v>
      </c>
      <c r="K84" s="346">
        <v>8559</v>
      </c>
      <c r="L84" s="345">
        <v>1862</v>
      </c>
      <c r="M84" s="345">
        <v>4567</v>
      </c>
      <c r="N84" s="344">
        <v>12271</v>
      </c>
      <c r="O84" s="346">
        <v>3173</v>
      </c>
      <c r="P84" s="345">
        <v>2320</v>
      </c>
      <c r="Q84" s="345">
        <v>10390</v>
      </c>
      <c r="R84" s="344">
        <v>4137</v>
      </c>
      <c r="S84" s="346">
        <v>3586</v>
      </c>
      <c r="T84" s="345">
        <v>7564</v>
      </c>
      <c r="U84" s="345">
        <v>3269</v>
      </c>
      <c r="V84" s="344">
        <v>5696</v>
      </c>
      <c r="W84" s="346">
        <v>2147</v>
      </c>
      <c r="X84" s="345">
        <v>2164</v>
      </c>
      <c r="Y84" s="345">
        <v>1899</v>
      </c>
      <c r="Z84" s="344">
        <v>3337</v>
      </c>
      <c r="AA84" s="346">
        <v>2215</v>
      </c>
      <c r="AB84" s="345">
        <v>1791</v>
      </c>
      <c r="AC84" s="345">
        <v>2394</v>
      </c>
      <c r="AD84" s="344">
        <v>1881</v>
      </c>
      <c r="AE84" s="346">
        <v>1766</v>
      </c>
      <c r="AF84" s="345">
        <v>4065</v>
      </c>
      <c r="AG84" s="345">
        <v>1386</v>
      </c>
      <c r="AH84" s="344">
        <v>1095</v>
      </c>
      <c r="AI84" s="346">
        <v>1561</v>
      </c>
      <c r="AJ84" s="345">
        <v>972</v>
      </c>
      <c r="AK84" s="345">
        <v>315</v>
      </c>
      <c r="AL84" s="344">
        <v>992</v>
      </c>
      <c r="AM84" s="346">
        <v>643</v>
      </c>
      <c r="AN84" s="345">
        <v>995</v>
      </c>
      <c r="AO84" s="345">
        <v>706</v>
      </c>
      <c r="AP84" s="344">
        <v>1465</v>
      </c>
      <c r="AQ84" s="346">
        <v>694</v>
      </c>
      <c r="AR84" s="347">
        <v>599</v>
      </c>
    </row>
    <row r="85" spans="1:45" x14ac:dyDescent="0.2">
      <c r="A85" s="341" t="s">
        <v>51</v>
      </c>
      <c r="B85" s="325" t="s">
        <v>537</v>
      </c>
      <c r="C85" s="343">
        <v>20319</v>
      </c>
      <c r="D85" s="345">
        <f t="shared" si="2"/>
        <v>6081</v>
      </c>
      <c r="E85" s="345">
        <v>2395</v>
      </c>
      <c r="F85" s="344">
        <v>689</v>
      </c>
      <c r="G85" s="346">
        <v>799</v>
      </c>
      <c r="H85" s="345">
        <v>1199</v>
      </c>
      <c r="I85" s="345">
        <v>286</v>
      </c>
      <c r="J85" s="344">
        <v>163</v>
      </c>
      <c r="K85" s="346">
        <v>454</v>
      </c>
      <c r="L85" s="345">
        <v>167</v>
      </c>
      <c r="M85" s="345">
        <v>558</v>
      </c>
      <c r="N85" s="344">
        <v>792</v>
      </c>
      <c r="O85" s="346">
        <v>257</v>
      </c>
      <c r="P85" s="345">
        <v>310</v>
      </c>
      <c r="Q85" s="345">
        <v>507</v>
      </c>
      <c r="R85" s="344">
        <v>312</v>
      </c>
      <c r="S85" s="346">
        <v>246</v>
      </c>
      <c r="T85" s="345">
        <v>244</v>
      </c>
      <c r="U85" s="345">
        <v>227</v>
      </c>
      <c r="V85" s="344">
        <v>369</v>
      </c>
      <c r="W85" s="346">
        <v>242</v>
      </c>
      <c r="X85" s="345">
        <v>208</v>
      </c>
      <c r="Y85" s="345">
        <v>185</v>
      </c>
      <c r="Z85" s="344">
        <v>481</v>
      </c>
      <c r="AA85" s="346">
        <v>413</v>
      </c>
      <c r="AB85" s="345">
        <v>180</v>
      </c>
      <c r="AC85" s="345">
        <v>349</v>
      </c>
      <c r="AD85" s="344">
        <v>318</v>
      </c>
      <c r="AE85" s="346">
        <v>297</v>
      </c>
      <c r="AF85" s="345">
        <v>458</v>
      </c>
      <c r="AG85" s="345">
        <v>53</v>
      </c>
      <c r="AH85" s="344">
        <v>150</v>
      </c>
      <c r="AI85" s="346">
        <v>88</v>
      </c>
      <c r="AJ85" s="345">
        <v>82</v>
      </c>
      <c r="AK85" s="345">
        <v>50</v>
      </c>
      <c r="AL85" s="344">
        <v>95</v>
      </c>
      <c r="AM85" s="346">
        <v>85</v>
      </c>
      <c r="AN85" s="345">
        <v>58</v>
      </c>
      <c r="AO85" s="345">
        <v>91</v>
      </c>
      <c r="AP85" s="344">
        <v>104</v>
      </c>
      <c r="AQ85" s="346">
        <v>156</v>
      </c>
      <c r="AR85" s="347">
        <v>121</v>
      </c>
    </row>
    <row r="86" spans="1:45" x14ac:dyDescent="0.2">
      <c r="A86" s="341" t="s">
        <v>195</v>
      </c>
      <c r="B86" s="325" t="s">
        <v>41</v>
      </c>
      <c r="C86" s="343">
        <v>178642</v>
      </c>
      <c r="D86" s="345">
        <f t="shared" si="2"/>
        <v>67088</v>
      </c>
      <c r="E86" s="345">
        <v>19699</v>
      </c>
      <c r="F86" s="344">
        <v>16420</v>
      </c>
      <c r="G86" s="346">
        <v>8274</v>
      </c>
      <c r="H86" s="345">
        <v>10064</v>
      </c>
      <c r="I86" s="345">
        <v>1149</v>
      </c>
      <c r="J86" s="344">
        <v>2817</v>
      </c>
      <c r="K86" s="346">
        <v>3790</v>
      </c>
      <c r="L86" s="345">
        <v>755</v>
      </c>
      <c r="M86" s="345">
        <v>2644</v>
      </c>
      <c r="N86" s="344">
        <v>6778</v>
      </c>
      <c r="O86" s="346">
        <v>873</v>
      </c>
      <c r="P86" s="345">
        <v>1213</v>
      </c>
      <c r="Q86" s="345">
        <v>3960</v>
      </c>
      <c r="R86" s="344">
        <v>1378</v>
      </c>
      <c r="S86" s="346">
        <v>9166</v>
      </c>
      <c r="T86" s="345">
        <v>2622</v>
      </c>
      <c r="U86" s="345">
        <v>891</v>
      </c>
      <c r="V86" s="344">
        <v>2608</v>
      </c>
      <c r="W86" s="346">
        <v>1332</v>
      </c>
      <c r="X86" s="345">
        <v>754</v>
      </c>
      <c r="Y86" s="345">
        <v>555</v>
      </c>
      <c r="Z86" s="344">
        <v>1498</v>
      </c>
      <c r="AA86" s="346">
        <v>634</v>
      </c>
      <c r="AB86" s="345">
        <v>953</v>
      </c>
      <c r="AC86" s="345">
        <v>592</v>
      </c>
      <c r="AD86" s="344">
        <v>785</v>
      </c>
      <c r="AE86" s="346">
        <v>922</v>
      </c>
      <c r="AF86" s="345">
        <v>2165</v>
      </c>
      <c r="AG86" s="345">
        <v>395</v>
      </c>
      <c r="AH86" s="344">
        <v>314</v>
      </c>
      <c r="AI86" s="346">
        <v>587</v>
      </c>
      <c r="AJ86" s="345">
        <v>1253</v>
      </c>
      <c r="AK86" s="345">
        <v>141</v>
      </c>
      <c r="AL86" s="344">
        <v>369</v>
      </c>
      <c r="AM86" s="346">
        <v>79</v>
      </c>
      <c r="AN86" s="345">
        <v>449</v>
      </c>
      <c r="AO86" s="345">
        <v>513</v>
      </c>
      <c r="AP86" s="344">
        <v>1480</v>
      </c>
      <c r="AQ86" s="346">
        <v>233</v>
      </c>
      <c r="AR86" s="347">
        <v>450</v>
      </c>
    </row>
    <row r="87" spans="1:45" x14ac:dyDescent="0.2">
      <c r="A87" s="341" t="s">
        <v>201</v>
      </c>
      <c r="B87" s="325" t="s">
        <v>42</v>
      </c>
      <c r="C87" s="343">
        <v>248513</v>
      </c>
      <c r="D87" s="345">
        <f>C87-SUM(E87:AR87)</f>
        <v>85307</v>
      </c>
      <c r="E87" s="345">
        <v>25729</v>
      </c>
      <c r="F87" s="344">
        <v>19860</v>
      </c>
      <c r="G87" s="346">
        <v>11336</v>
      </c>
      <c r="H87" s="345">
        <v>20092</v>
      </c>
      <c r="I87" s="345">
        <v>2625</v>
      </c>
      <c r="J87" s="344">
        <v>3461</v>
      </c>
      <c r="K87" s="346">
        <v>7279</v>
      </c>
      <c r="L87" s="345">
        <v>1072</v>
      </c>
      <c r="M87" s="345">
        <v>5170</v>
      </c>
      <c r="N87" s="344">
        <v>10373</v>
      </c>
      <c r="O87" s="346">
        <v>2026</v>
      </c>
      <c r="P87" s="345">
        <v>1817</v>
      </c>
      <c r="Q87" s="345">
        <v>6944</v>
      </c>
      <c r="R87" s="344">
        <v>3891</v>
      </c>
      <c r="S87" s="346">
        <v>2902</v>
      </c>
      <c r="T87" s="345">
        <v>4658</v>
      </c>
      <c r="U87" s="345">
        <v>2095</v>
      </c>
      <c r="V87" s="344">
        <v>5198</v>
      </c>
      <c r="W87" s="346">
        <v>1616</v>
      </c>
      <c r="X87" s="345">
        <v>2162</v>
      </c>
      <c r="Y87" s="345">
        <v>780</v>
      </c>
      <c r="Z87" s="344">
        <v>2113</v>
      </c>
      <c r="AA87" s="346">
        <v>1968</v>
      </c>
      <c r="AB87" s="345">
        <v>1192</v>
      </c>
      <c r="AC87" s="345">
        <v>2512</v>
      </c>
      <c r="AD87" s="344">
        <v>1140</v>
      </c>
      <c r="AE87" s="346">
        <v>2603</v>
      </c>
      <c r="AF87" s="345">
        <v>2520</v>
      </c>
      <c r="AG87" s="345">
        <v>743</v>
      </c>
      <c r="AH87" s="344">
        <v>586</v>
      </c>
      <c r="AI87" s="346">
        <v>996</v>
      </c>
      <c r="AJ87" s="345">
        <v>847</v>
      </c>
      <c r="AK87" s="345">
        <v>282</v>
      </c>
      <c r="AL87" s="344">
        <v>868</v>
      </c>
      <c r="AM87" s="346">
        <v>290</v>
      </c>
      <c r="AN87" s="345">
        <v>996</v>
      </c>
      <c r="AO87" s="345">
        <v>423</v>
      </c>
      <c r="AP87" s="344">
        <v>642</v>
      </c>
      <c r="AQ87" s="346">
        <v>549</v>
      </c>
      <c r="AR87" s="347">
        <v>850</v>
      </c>
    </row>
    <row r="88" spans="1:45" x14ac:dyDescent="0.2">
      <c r="A88" s="341" t="s">
        <v>202</v>
      </c>
      <c r="B88" s="325" t="s">
        <v>283</v>
      </c>
      <c r="C88" s="343">
        <v>0</v>
      </c>
      <c r="D88" s="345">
        <v>0</v>
      </c>
      <c r="E88" s="345">
        <v>0</v>
      </c>
      <c r="F88" s="344">
        <v>0</v>
      </c>
      <c r="G88" s="346">
        <v>0</v>
      </c>
      <c r="H88" s="345">
        <v>0</v>
      </c>
      <c r="I88" s="345">
        <v>0</v>
      </c>
      <c r="J88" s="344">
        <v>0</v>
      </c>
      <c r="K88" s="346">
        <v>0</v>
      </c>
      <c r="L88" s="345">
        <v>0</v>
      </c>
      <c r="M88" s="345">
        <v>0</v>
      </c>
      <c r="N88" s="344">
        <v>0</v>
      </c>
      <c r="O88" s="346">
        <v>0</v>
      </c>
      <c r="P88" s="345">
        <v>0</v>
      </c>
      <c r="Q88" s="345">
        <v>0</v>
      </c>
      <c r="R88" s="344">
        <v>0</v>
      </c>
      <c r="S88" s="346">
        <v>0</v>
      </c>
      <c r="T88" s="345">
        <v>0</v>
      </c>
      <c r="U88" s="345">
        <v>0</v>
      </c>
      <c r="V88" s="344">
        <v>0</v>
      </c>
      <c r="W88" s="346">
        <v>0</v>
      </c>
      <c r="X88" s="345">
        <v>0</v>
      </c>
      <c r="Y88" s="345">
        <v>0</v>
      </c>
      <c r="Z88" s="344">
        <v>0</v>
      </c>
      <c r="AA88" s="346">
        <v>0</v>
      </c>
      <c r="AB88" s="345">
        <v>0</v>
      </c>
      <c r="AC88" s="345">
        <v>0</v>
      </c>
      <c r="AD88" s="344">
        <v>0</v>
      </c>
      <c r="AE88" s="346">
        <v>0</v>
      </c>
      <c r="AF88" s="345">
        <v>0</v>
      </c>
      <c r="AG88" s="345">
        <v>0</v>
      </c>
      <c r="AH88" s="344">
        <v>0</v>
      </c>
      <c r="AI88" s="346">
        <v>0</v>
      </c>
      <c r="AJ88" s="345">
        <v>0</v>
      </c>
      <c r="AK88" s="345">
        <v>0</v>
      </c>
      <c r="AL88" s="344">
        <v>0</v>
      </c>
      <c r="AM88" s="346">
        <v>0</v>
      </c>
      <c r="AN88" s="345">
        <v>0</v>
      </c>
      <c r="AO88" s="345">
        <v>0</v>
      </c>
      <c r="AP88" s="344">
        <v>0</v>
      </c>
      <c r="AQ88" s="346">
        <v>0</v>
      </c>
      <c r="AR88" s="347">
        <v>0</v>
      </c>
    </row>
    <row r="89" spans="1:45" x14ac:dyDescent="0.2">
      <c r="A89" s="341" t="s">
        <v>203</v>
      </c>
      <c r="B89" s="325" t="s">
        <v>284</v>
      </c>
      <c r="C89" s="343">
        <v>1210</v>
      </c>
      <c r="D89" s="345">
        <f>C89-SUM(E89:AR89)</f>
        <v>307</v>
      </c>
      <c r="E89" s="345">
        <v>120</v>
      </c>
      <c r="F89" s="344">
        <v>52</v>
      </c>
      <c r="G89" s="346">
        <v>61</v>
      </c>
      <c r="H89" s="345">
        <v>140</v>
      </c>
      <c r="I89" s="345">
        <v>7</v>
      </c>
      <c r="J89" s="344">
        <v>39</v>
      </c>
      <c r="K89" s="346">
        <v>37</v>
      </c>
      <c r="L89" s="345">
        <v>6</v>
      </c>
      <c r="M89" s="345">
        <v>23</v>
      </c>
      <c r="N89" s="344">
        <v>67</v>
      </c>
      <c r="O89" s="346">
        <v>6</v>
      </c>
      <c r="P89" s="345">
        <v>9</v>
      </c>
      <c r="Q89" s="345">
        <v>39</v>
      </c>
      <c r="R89" s="344">
        <v>15</v>
      </c>
      <c r="S89" s="346">
        <v>21</v>
      </c>
      <c r="T89" s="345">
        <v>33</v>
      </c>
      <c r="U89" s="345">
        <v>10</v>
      </c>
      <c r="V89" s="344">
        <v>31</v>
      </c>
      <c r="W89" s="346">
        <v>13</v>
      </c>
      <c r="X89" s="345">
        <v>14</v>
      </c>
      <c r="Y89" s="345">
        <v>4</v>
      </c>
      <c r="Z89" s="344">
        <v>17</v>
      </c>
      <c r="AA89" s="346">
        <v>15</v>
      </c>
      <c r="AB89" s="345">
        <v>5</v>
      </c>
      <c r="AC89" s="345">
        <v>13</v>
      </c>
      <c r="AD89" s="344">
        <v>10</v>
      </c>
      <c r="AE89" s="346">
        <v>14</v>
      </c>
      <c r="AF89" s="345">
        <v>21</v>
      </c>
      <c r="AG89" s="345">
        <v>9</v>
      </c>
      <c r="AH89" s="344">
        <v>6</v>
      </c>
      <c r="AI89" s="346">
        <v>6</v>
      </c>
      <c r="AJ89" s="345">
        <v>8</v>
      </c>
      <c r="AK89" s="345">
        <v>1</v>
      </c>
      <c r="AL89" s="344">
        <v>7</v>
      </c>
      <c r="AM89" s="346">
        <v>2</v>
      </c>
      <c r="AN89" s="345">
        <v>4</v>
      </c>
      <c r="AO89" s="345">
        <v>5</v>
      </c>
      <c r="AP89" s="344">
        <v>3</v>
      </c>
      <c r="AQ89" s="346">
        <v>7</v>
      </c>
      <c r="AR89" s="347">
        <v>3</v>
      </c>
    </row>
    <row r="90" spans="1:45" x14ac:dyDescent="0.2">
      <c r="A90" s="348"/>
      <c r="B90" s="363" t="s">
        <v>539</v>
      </c>
      <c r="C90" s="350">
        <f>SUM(C51:C89)</f>
        <v>2082201</v>
      </c>
      <c r="D90" s="352">
        <f>SUM(D51:D89)</f>
        <v>648332</v>
      </c>
      <c r="E90" s="352">
        <f t="shared" ref="E90:AR90" si="3">SUM(E51:E89)</f>
        <v>239449</v>
      </c>
      <c r="F90" s="351">
        <f t="shared" si="3"/>
        <v>173132</v>
      </c>
      <c r="G90" s="353">
        <f t="shared" si="3"/>
        <v>98498</v>
      </c>
      <c r="H90" s="352">
        <f t="shared" si="3"/>
        <v>132743</v>
      </c>
      <c r="I90" s="352">
        <f t="shared" si="3"/>
        <v>18900</v>
      </c>
      <c r="J90" s="351">
        <f t="shared" si="3"/>
        <v>21757</v>
      </c>
      <c r="K90" s="353">
        <f t="shared" si="3"/>
        <v>67659</v>
      </c>
      <c r="L90" s="352">
        <f t="shared" si="3"/>
        <v>12057</v>
      </c>
      <c r="M90" s="352">
        <f t="shared" si="3"/>
        <v>37274</v>
      </c>
      <c r="N90" s="351">
        <f t="shared" si="3"/>
        <v>90179</v>
      </c>
      <c r="O90" s="353">
        <f t="shared" si="3"/>
        <v>18875</v>
      </c>
      <c r="P90" s="352">
        <f t="shared" si="3"/>
        <v>15695</v>
      </c>
      <c r="Q90" s="352">
        <f t="shared" si="3"/>
        <v>47579</v>
      </c>
      <c r="R90" s="351">
        <f t="shared" si="3"/>
        <v>31863</v>
      </c>
      <c r="S90" s="353">
        <f t="shared" si="3"/>
        <v>45900</v>
      </c>
      <c r="T90" s="352">
        <f t="shared" si="3"/>
        <v>33809</v>
      </c>
      <c r="U90" s="352">
        <f t="shared" si="3"/>
        <v>22753</v>
      </c>
      <c r="V90" s="351">
        <f t="shared" si="3"/>
        <v>39918</v>
      </c>
      <c r="W90" s="353">
        <f t="shared" si="3"/>
        <v>22720</v>
      </c>
      <c r="X90" s="352">
        <f t="shared" si="3"/>
        <v>16909</v>
      </c>
      <c r="Y90" s="352">
        <f t="shared" si="3"/>
        <v>9742</v>
      </c>
      <c r="Z90" s="351">
        <f t="shared" si="3"/>
        <v>27220</v>
      </c>
      <c r="AA90" s="353">
        <f t="shared" si="3"/>
        <v>19989</v>
      </c>
      <c r="AB90" s="352">
        <f t="shared" si="3"/>
        <v>13860</v>
      </c>
      <c r="AC90" s="352">
        <f t="shared" si="3"/>
        <v>16974</v>
      </c>
      <c r="AD90" s="351">
        <f t="shared" si="3"/>
        <v>14099</v>
      </c>
      <c r="AE90" s="353">
        <f t="shared" si="3"/>
        <v>22557</v>
      </c>
      <c r="AF90" s="352">
        <f t="shared" si="3"/>
        <v>32015</v>
      </c>
      <c r="AG90" s="352">
        <f t="shared" si="3"/>
        <v>6689</v>
      </c>
      <c r="AH90" s="351">
        <f t="shared" si="3"/>
        <v>7478</v>
      </c>
      <c r="AI90" s="353">
        <f t="shared" si="3"/>
        <v>13723</v>
      </c>
      <c r="AJ90" s="352">
        <f t="shared" si="3"/>
        <v>10821</v>
      </c>
      <c r="AK90" s="352">
        <f t="shared" si="3"/>
        <v>3468</v>
      </c>
      <c r="AL90" s="351">
        <f t="shared" si="3"/>
        <v>11472</v>
      </c>
      <c r="AM90" s="353">
        <f t="shared" si="3"/>
        <v>3357</v>
      </c>
      <c r="AN90" s="352">
        <f t="shared" si="3"/>
        <v>9221</v>
      </c>
      <c r="AO90" s="352">
        <f t="shared" si="3"/>
        <v>5032</v>
      </c>
      <c r="AP90" s="351">
        <f t="shared" si="3"/>
        <v>7894</v>
      </c>
      <c r="AQ90" s="353">
        <f t="shared" si="3"/>
        <v>6375</v>
      </c>
      <c r="AR90" s="354">
        <f t="shared" si="3"/>
        <v>5889</v>
      </c>
      <c r="AS90" s="355" t="s">
        <v>538</v>
      </c>
    </row>
    <row r="91" spans="1:45" x14ac:dyDescent="0.2">
      <c r="D91" s="356" t="s">
        <v>540</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2023-08-19T07:06:10Z</dcterms:modified>
</cp:coreProperties>
</file>